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f4e1918ad794cb5" /></Relationships>
</file>

<file path=xl/workbook.xml><?xml version="1.0" encoding="utf-8"?>
<x:workbook xmlns:x="http://schemas.openxmlformats.org/spreadsheetml/2006/main">
  <x:sheets>
    <x:sheet xmlns:r="http://schemas.openxmlformats.org/officeDocument/2006/relationships" name="Synthèse" sheetId="1" r:id="Rb0438d87e0a1450e"/>
    <x:sheet xmlns:r="http://schemas.openxmlformats.org/officeDocument/2006/relationships" name="Pays" sheetId="2" r:id="Rfb52eb79a1db44a2"/>
    <x:sheet xmlns:r="http://schemas.openxmlformats.org/officeDocument/2006/relationships" name="Web historique" sheetId="3" r:id="R964a0b2e5d404e56"/>
    <x:sheet xmlns:r="http://schemas.openxmlformats.org/officeDocument/2006/relationships" name="Sources" sheetId="4" r:id="Rfd58bc00b410426c"/>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0%"/>
    <x:numFmt numFmtId="201" formatCode="#,##0"/>
    <x:numFmt numFmtId="202" formatCode="dd/mm/yyyy"/>
    <x:numFmt numFmtId="203" formatCode="0.0"/>
    <x:numFmt numFmtId="204" formatCode="0.00%"/>
  </x:numFmts>
  <x:fonts count="17">
    <x:font>
      <x:sz val="11"/>
      <x:name val="Carlito"/>
    </x:font>
    <x:font>
      <x:sz val="11"/>
      <x:name val="Aptos"/>
    </x:font>
    <x:font>
      <x:sz val="19"/>
      <x:name val="Aptos"/>
    </x:font>
    <x:font>
      <x:sz val="19"/>
      <x:color rgb="FF173A43"/>
      <x:name val="Aptos"/>
    </x:font>
    <x:font>
      <x:b/>
      <x:sz val="19"/>
      <x:color rgb="FF173A43"/>
      <x:name val="Aptos"/>
    </x:font>
    <x:font>
      <x:sz val="10"/>
      <x:name val="Aptos"/>
    </x:font>
    <x:font>
      <x:sz val="10"/>
      <x:color rgb="FF50636A"/>
      <x:name val="Aptos"/>
    </x:font>
    <x:font>
      <x:sz val="10"/>
      <x:color rgb="FF50636A"/>
      <x:name val="Aptos"/>
    </x:font>
    <x:font>
      <x:sz val="10"/>
      <x:color rgb="FFFFFFFF"/>
      <x:name val="Aptos"/>
    </x:font>
    <x:font>
      <x:b/>
      <x:sz val="10"/>
      <x:color rgb="FFFFFFFF"/>
      <x:name val="Aptos"/>
    </x:font>
    <x:font>
      <x:sz val="11"/>
      <x:color rgb="FFFFFFFF"/>
      <x:name val="Aptos"/>
    </x:font>
    <x:font>
      <x:b/>
      <x:sz val="11"/>
      <x:color rgb="FFFFFFFF"/>
      <x:name val="Aptos"/>
    </x:font>
    <x:font>
      <x:sz val="13"/>
      <x:name val="Aptos"/>
    </x:font>
    <x:font>
      <x:sz val="13"/>
      <x:color rgb="FF174F54"/>
      <x:name val="Aptos"/>
    </x:font>
    <x:font>
      <x:b/>
      <x:sz val="13"/>
      <x:color rgb="FF174F54"/>
      <x:name val="Aptos"/>
    </x:font>
    <x:font>
      <x:sz val="10"/>
      <x:color rgb="FF174F54"/>
      <x:name val="Aptos"/>
    </x:font>
    <x:font>
      <x:b/>
      <x:sz val="10"/>
      <x:color rgb="FF174F54"/>
      <x:name val="Aptos"/>
    </x:font>
  </x:fonts>
  <x:fills count="6">
    <x:fill>
      <x:patternFill patternType="none"/>
    </x:fill>
    <x:fill>
      <x:patternFill patternType="gray125"/>
    </x:fill>
    <x:fill>
      <x:patternFill patternType="solid">
        <x:fgColor rgb="FF174F54"/>
      </x:patternFill>
    </x:fill>
    <x:fill>
      <x:patternFill patternType="solid">
        <x:fgColor rgb="FFF3F8F7"/>
      </x:patternFill>
    </x:fill>
    <x:fill>
      <x:patternFill patternType="solid">
        <x:fgColor rgb="FFF0F4F5"/>
      </x:patternFill>
    </x:fill>
    <x:fill>
      <x:patternFill patternType="solid">
        <x:fgColor rgb="FFE6F2EF"/>
      </x:patternFill>
    </x:fill>
  </x:fills>
  <x:borders count="1">
    <x:border>
      <x:left/>
      <x:right/>
      <x:top/>
      <x:bottom/>
      <x:diagonal/>
    </x:border>
  </x:borders>
  <x:cellStyleXfs count="1">
    <x:xf numFmtId="0" fontId="0" fillId="0" borderId="0"/>
  </x:cellStyleXfs>
  <x:cellXfs count="47">
    <x:xf numFmtId="0" fontId="0" fillId="0" borderId="0" xfId="0"/>
    <x:xf numFmtId="0" fontId="1"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4" fillId="0" borderId="0" xfId="0" applyNumberFormat="1" applyFont="1" applyFill="1" applyBorder="1"/>
    <x:xf numFmtId="0" fontId="5" fillId="0" borderId="0" xfId="0" applyNumberFormat="1" applyFont="1" applyFill="1" applyBorder="1"/>
    <x:xf numFmtId="0" fontId="6" fillId="0" borderId="0" xfId="0" applyNumberFormat="1" applyFont="1" applyFill="1" applyBorder="1"/>
    <x:xf numFmtId="0" fontId="7" fillId="0" borderId="0" xfId="0" applyNumberFormat="1" applyFont="1" applyFill="1" applyBorder="1"/>
    <x:xf numFmtId="0" fontId="7" fillId="0" borderId="0" xfId="0" applyNumberFormat="1" applyFont="1" applyFill="1" applyBorder="1" applyAlignment="1">
      <x:alignment wrapText="1"/>
    </x:xf>
    <x:xf numFmtId="0" fontId="7" fillId="0" borderId="0" xfId="0" applyNumberFormat="1" applyFont="1" applyFill="1" applyBorder="1" applyAlignment="1">
      <x:alignment vertical="center" wrapText="1"/>
    </x:xf>
    <x:xf numFmtId="0" fontId="0" fillId="2" borderId="0" xfId="0" applyNumberFormat="1" applyFont="1" applyFill="1" applyBorder="1"/>
    <x:xf numFmtId="0" fontId="1" fillId="2" borderId="0" xfId="0" applyNumberFormat="1" applyFont="1" applyFill="1" applyBorder="1"/>
    <x:xf numFmtId="0" fontId="5" fillId="2" borderId="0" xfId="0" applyNumberFormat="1" applyFont="1" applyFill="1" applyBorder="1"/>
    <x:xf numFmtId="0" fontId="8" fillId="2" borderId="0" xfId="0" applyNumberFormat="1" applyFont="1" applyFill="1" applyBorder="1"/>
    <x:xf numFmtId="0" fontId="9" fillId="2" borderId="0" xfId="0" applyNumberFormat="1" applyFont="1" applyFill="1" applyBorder="1"/>
    <x:xf numFmtId="0" fontId="9" fillId="2" borderId="0" xfId="0" applyNumberFormat="1" applyFont="1" applyFill="1" applyBorder="1" applyAlignment="1">
      <x:alignment wrapText="1"/>
    </x:xf>
    <x:xf numFmtId="0" fontId="9" fillId="2" borderId="0" xfId="0" applyNumberFormat="1" applyFont="1" applyFill="1" applyBorder="1" applyAlignment="1">
      <x:alignment vertical="center" wrapText="1"/>
    </x:xf>
    <x:xf numFmtId="0" fontId="0" fillId="3" borderId="0" xfId="0" applyNumberFormat="1" applyFont="1" applyFill="1" applyBorder="1"/>
    <x:xf numFmtId="200" fontId="0" fillId="0" borderId="0" xfId="0" applyNumberFormat="1" applyFont="1" applyFill="1" applyBorder="1"/>
    <x:xf numFmtId="200" fontId="0" fillId="3" borderId="0" xfId="0" applyNumberFormat="1" applyFont="1" applyFill="1" applyBorder="1"/>
    <x:xf numFmtId="201" fontId="0" fillId="0" borderId="0" xfId="0" applyNumberFormat="1" applyFont="1" applyFill="1" applyBorder="1"/>
    <x:xf numFmtId="201" fontId="0" fillId="3" borderId="0" xfId="0" applyNumberFormat="1" applyFont="1" applyFill="1" applyBorder="1"/>
    <x:xf numFmtId="202" fontId="0" fillId="0" borderId="0" xfId="0" applyNumberFormat="1" applyFont="1" applyFill="1" applyBorder="1"/>
    <x:xf numFmtId="202" fontId="0" fillId="3" borderId="0" xfId="0" applyNumberFormat="1" applyFont="1" applyFill="1" applyBorder="1"/>
    <x:xf numFmtId="203" fontId="0" fillId="0" borderId="0" xfId="0" applyNumberFormat="1" applyFont="1" applyFill="1" applyBorder="1"/>
    <x:xf numFmtId="203" fontId="0" fillId="3" borderId="0" xfId="0" applyNumberFormat="1" applyFont="1" applyFill="1" applyBorder="1"/>
    <x:xf numFmtId="0" fontId="10" fillId="2" borderId="0" xfId="0" applyNumberFormat="1" applyFont="1" applyFill="1" applyBorder="1"/>
    <x:xf numFmtId="0" fontId="11" fillId="2" borderId="0" xfId="0" applyNumberFormat="1" applyFont="1" applyFill="1" applyBorder="1"/>
    <x:xf numFmtId="0" fontId="11" fillId="2" borderId="0" xfId="0" applyNumberFormat="1" applyFont="1" applyFill="1" applyBorder="1" applyAlignment="1">
      <x:alignment vertical="center"/>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center" wrapText="1"/>
    </x:xf>
    <x:xf numFmtId="201" fontId="1" fillId="0" borderId="0" xfId="0" applyNumberFormat="1" applyFont="1" applyFill="1" applyBorder="1"/>
    <x:xf numFmtId="201" fontId="12" fillId="0" borderId="0" xfId="0" applyNumberFormat="1" applyFont="1" applyFill="1" applyBorder="1"/>
    <x:xf numFmtId="201" fontId="13" fillId="0" borderId="0" xfId="0" applyNumberFormat="1" applyFont="1" applyFill="1" applyBorder="1"/>
    <x:xf numFmtId="201" fontId="14" fillId="0" borderId="0" xfId="0" applyNumberFormat="1" applyFont="1" applyFill="1" applyBorder="1"/>
    <x:xf numFmtId="0" fontId="0" fillId="4" borderId="0" xfId="0" applyNumberFormat="1" applyFont="1" applyFill="1" applyBorder="1"/>
    <x:xf numFmtId="204" fontId="0" fillId="0" borderId="0" xfId="0" applyNumberFormat="1" applyFont="1" applyFill="1" applyBorder="1"/>
    <x:xf numFmtId="204" fontId="0" fillId="5" borderId="0" xfId="0" applyNumberFormat="1" applyFont="1" applyFill="1" applyBorder="1"/>
    <x:xf numFmtId="0" fontId="1" fillId="0"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0" fontId="15" fillId="0" borderId="0" xfId="0" applyNumberFormat="1" applyFont="1" applyFill="1" applyBorder="1" applyAlignment="1">
      <x:alignment vertical="center" wrapText="1"/>
    </x:xf>
    <x:xf numFmtId="0" fontId="16" fillId="0" borderId="0" xfId="0" applyNumberFormat="1" applyFont="1" applyFill="1" applyBorder="1" applyAlignment="1">
      <x:alignment vertical="center" wrapText="1"/>
    </x:xf>
    <x:xf numFmtId="0" fontId="0" fillId="3"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0" fontId="15" fillId="3" borderId="0" xfId="0" applyNumberFormat="1" applyFont="1" applyFill="1" applyBorder="1" applyAlignment="1">
      <x:alignment vertical="center" wrapText="1"/>
    </x:xf>
    <x:xf numFmtId="0" fontId="16" fillId="3"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c70a0aa9a834807" /><Relationship Type="http://schemas.openxmlformats.org/officeDocument/2006/relationships/theme" Target="/xl/theme/theme1.xml" Id="R0ff67078b7dc47c3" /><Relationship Type="http://schemas.openxmlformats.org/officeDocument/2006/relationships/sharedStrings" Target="/xl/sharedStrings.xml" Id="R1aac3304e1df4426" /><Relationship Type="http://schemas.openxmlformats.org/officeDocument/2006/relationships/worksheet" Target="/xl/worksheets/sheet1.xml" Id="Rb0438d87e0a1450e" /><Relationship Type="http://schemas.openxmlformats.org/officeDocument/2006/relationships/worksheet" Target="/xl/worksheets/sheet2.xml" Id="Rfb52eb79a1db44a2" /><Relationship Type="http://schemas.openxmlformats.org/officeDocument/2006/relationships/worksheet" Target="/xl/worksheets/sheet3.xml" Id="R964a0b2e5d404e56" /><Relationship Type="http://schemas.openxmlformats.org/officeDocument/2006/relationships/worksheet" Target="/xl/worksheets/sheet4.xml" Id="Rfd58bc00b410426c" /></Relationships>
</file>

<file path=xl/drawings/_rels/drawing1.xml.rels>&#65279;<?xml version="1.0" encoding="utf-8"?><Relationships xmlns="http://schemas.openxmlformats.org/package/2006/relationships"><Relationship Type="http://schemas.openxmlformats.org/officeDocument/2006/relationships/chart" Target="/xl/drawings/charts/chart1.xml" Id="R8c07067ac03e419d"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Internautes ayant utilisé ChatGPT dans le mois</a:t>
            </a:r>
          </a:p>
        </c:rich>
      </c:tx>
      <c:overlay val="0"/>
    </c:title>
    <c:plotArea>
      <c:barChart>
        <c:barDir val="col"/>
        <c:varyColors val="0"/>
        <c:ser>
          <c:idx val="0"/>
          <c:order val="0"/>
          <c:tx>
            <c:v>Usage déclaré</c:v>
          </c:tx>
          <c:spPr>
            <a:solidFill xmlns:a="http://schemas.openxmlformats.org/drawingml/2006/main">
              <a:srgbClr val="238477"/>
            </a:solidFill>
          </c:spPr>
          <c:invertIfNegative val="0"/>
          <c:cat>
            <c:strRef>
              <c:f>'Synthèse'!$A$29:$A$36</c:f>
              <c:strCache>
                <c:ptCount val="0"/>
              </c:strCache>
            </c:strRef>
          </c:cat>
          <c:val>
            <c:numRef>
              <c:f>'Synthèse'!$B$29:$B$36</c:f>
              <c:numCache>
                <c:formatCode>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max val="0.7"/>
          <c:min val="0"/>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27</xdr:row>
      <xdr:rowOff>0</xdr:rowOff>
    </xdr:from>
    <xdr:to>
      <xdr:col>7</xdr:col>
      <xdr:colOff>0</xdr:colOff>
      <xdr:row>40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8c07067ac03e419d"/>
        </a:graphicData>
      </a:graphic>
    </xdr:graphicFrame>
    <xdr:clientData/>
  </xdr:twoCellAnchor>
</xdr:wsDr>
</file>

<file path=xl/tables/table1.xml><?xml version="1.0" encoding="utf-8"?>
<x:table xmlns:x="http://schemas.openxmlformats.org/spreadsheetml/2006/main" id="1" name="DonneesPays" displayName="DonneesPays" ref="A6:S218" headerRowCount="1" totalsRowCount="0" totalsRowShown="0">
  <x:tableColumns count="19">
    <x:tableColumn id="1" name="Pays ou territoire"/>
    <x:tableColumn id="2" name="Code ISO"/>
    <x:tableColumn id="3" name="Sièges parlementaires occupés"/>
    <x:tableColumn id="4" name="Ministres avec portefeuille"/>
    <x:tableColumn id="5" name="Sièges locaux élus"/>
    <x:tableColumn id="6" name="ChatGPT dans le mois (% des internautes 16+)"/>
    <x:tableColumn id="7" name="Rang messages par habitant (1 sur 173 = premier)"/>
    <x:tableColumn id="8" name="Utilisateurs de ChatGPT (effectif publié)"/>
    <x:tableColumn id="9" name="Fréquence publiée"/>
    <x:tableColumn id="10" name="Seuil ou estimation"/>
    <x:tableColumn id="11" name="Utilisateurs par siège national"/>
    <x:tableColumn id="12" name="Publication de l’effectif"/>
    <x:tableColumn id="13" name="Chambre basse ou unique"/>
    <x:tableColumn id="14" name="Chambre haute"/>
    <x:tableColumn id="15" name="Statut du parlement (UIP)"/>
    <x:tableColumn id="16" name="Élection locale de référence"/>
    <x:tableColumn id="17" name="Statut des données locales"/>
    <x:tableColumn id="18" name="Périmètre"/>
    <x:tableColumn id="19" name="Source de l’effectif ChatGPT"/>
  </x:tableColumns>
  <x:tableStyleInfo name="TableStyleMedium2" showFirstColumn="0" showLastColumn="0" showRowStripes="0" showColumnStripes="0"/>
</x:table>
</file>

<file path=xl/tables/table2.xml><?xml version="1.0" encoding="utf-8"?>
<x:table xmlns:x="http://schemas.openxmlformats.org/spreadsheetml/2006/main" id="2" name="VisiteursWeb" displayName="VisiteursWeb" ref="A6:G36" headerRowCount="1" totalsRowCount="0" totalsRowShown="0">
  <x:tableColumns count="7">
    <x:tableColumn id="1" name="Pays ou territoire"/>
    <x:tableColumn id="2" name="ISO"/>
    <x:tableColumn id="3" name="Avril 2024 (millions de visiteurs)"/>
    <x:tableColumn id="4" name="Avril 2025 (millions de visiteurs)"/>
    <x:tableColumn id="5" name="Variation sur un an (millions)"/>
    <x:tableColumn id="6" name="Visiteurs / internautes avril 2024"/>
    <x:tableColumn id="7" name="Visiteurs / internautes avril 2025"/>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cc1f80f86e594b3c" /></Relationships>
</file>

<file path=xl/worksheets/_rels/sheet2.xml.rels>&#65279;<?xml version="1.0" encoding="utf-8"?><Relationships xmlns="http://schemas.openxmlformats.org/package/2006/relationships"><Relationship Type="http://schemas.openxmlformats.org/officeDocument/2006/relationships/table" Target="/xl/tables/table1.xml" Id="Rb087cf58cd294216" /></Relationships>
</file>

<file path=xl/worksheets/_rels/sheet3.xml.rels>&#65279;<?xml version="1.0" encoding="utf-8"?><Relationships xmlns="http://schemas.openxmlformats.org/package/2006/relationships"><Relationship Type="http://schemas.openxmlformats.org/officeDocument/2006/relationships/table" Target="/xl/tables/table2.xml" Id="Re079920163f4414c" /></Relationships>
</file>

<file path=xl/worksheets/sheet1.xml><?xml version="1.0" encoding="utf-8"?>
<x:worksheet xmlns:x="http://schemas.openxmlformats.org/spreadsheetml/2006/main">
  <x:sheetPr>
    <x:tabColor rgb="FF174F54"/>
  </x:sheetPr>
  <x:sheetViews>
    <x:sheetView showGridLines="0" workbookViewId="0"/>
  </x:sheetViews>
  <x:sheetFormatPr defaultRowHeight="15"/>
  <x:cols>
    <x:col min="1" max="1" width="53" hidden="0" customWidth="1"/>
    <x:col min="2" max="2" width="23" hidden="0" customWidth="1"/>
    <x:col min="3" max="3" width="6" hidden="0" customWidth="1"/>
    <x:col min="4" max="4" width="26" hidden="0" customWidth="1"/>
    <x:col min="5" max="5" width="24" hidden="0" customWidth="1"/>
    <x:col min="6" max="6" width="26" hidden="0" customWidth="1"/>
  </x:cols>
  <x:sheetData>
    <x:row r="2" ht="32" customHeight="1">
      <x:c r="A2" s="4" t="str">
        <x:v>ChatGPT et les mandats politiques dans le monde</x:v>
      </x:c>
      <x:c r="B2" s="4"/>
      <x:c r="C2" s="4"/>
      <x:c r="D2" s="4"/>
      <x:c r="E2" s="4"/>
      <x:c r="F2" s="4"/>
    </x:row>
    <x:row r="3" ht="33" customHeight="1">
      <x:c r="A3" s="9" t="str">
        <x:v>Enquête d’Eddie Vander Elst au 2 novembre 2026. Les utilisateurs peuvent aussi exercer un mandat. Ces rapports de taille ne mesurent ni l’opinion ni le pouvoir de décision.</x:v>
      </x:c>
      <x:c r="B3" s="9"/>
      <x:c r="C3" s="9"/>
      <x:c r="D3" s="9"/>
      <x:c r="E3" s="9"/>
      <x:c r="F3" s="9"/>
    </x:row>
    <x:row r="5" ht="21" customHeight="1">
      <x:c r="A5" s="28" t="str">
        <x:v>Repères mondiaux</x:v>
      </x:c>
      <x:c r="B5" s="28"/>
      <x:c r="C5" s="28"/>
      <x:c r="D5" s="28"/>
      <x:c r="E5" s="28"/>
      <x:c r="F5" s="28"/>
    </x:row>
    <x:row r="6" ht="29" customHeight="1">
      <x:c r="A6" t="str">
        <x:v>Utilisateurs hebdomadaires de ChatGPT, seuil annoncé</x:v>
      </x:c>
      <x:c r="B6" s="34" t="n">
        <x:v>1200000000</x:v>
      </x:c>
      <x:c r="D6" s="30" t="str">
        <x:v>OpenAI indique « plus de » ce seuil le 21 octobre 2026.</x:v>
      </x:c>
      <x:c r="E6" s="30"/>
      <x:c r="F6" s="30"/>
    </x:row>
    <x:row r="7" ht="29" customHeight="1">
      <x:c r="A7" t="str">
        <x:v>Sièges parlementaires nationaux occupés</x:v>
      </x:c>
      <x:c r="B7" s="34" t="n">
        <x:f>SUM(Pays!C7:C218)</x:f>
        <x:v>45018</x:v>
      </x:c>
      <x:c r="D7" s="30" t="str">
        <x:v>187 pays avec un effectif complet dans le répertoire UIP.</x:v>
      </x:c>
      <x:c r="E7" s="30"/>
      <x:c r="F7" s="30"/>
    </x:row>
    <x:row r="8" ht="29" customHeight="1">
      <x:c r="A8" t="str">
        <x:v>Utilisateurs hebdomadaires par siège recensé</x:v>
      </x:c>
      <x:c r="B8" s="34" t="n">
        <x:f>B6/B7</x:f>
        <x:v>26656.004264960684</x:v>
      </x:c>
      <x:c r="D8" s="30" t="str">
        <x:v>Ordre de grandeur au seuil publié. Dates et couvertures différentes.</x:v>
      </x:c>
      <x:c r="E8" s="30"/>
      <x:c r="F8" s="30"/>
    </x:row>
    <x:row r="9" ht="29" customHeight="1">
      <x:c r="A9" t="str">
        <x:v>Ministres nationaux avec portefeuille</x:v>
      </x:c>
      <x:c r="B9" s="34" t="n">
        <x:f>SUM(Pays!D7:D218)</x:f>
        <x:v>3685</x:v>
      </x:c>
      <x:c r="D9" s="30" t="str">
        <x:v>190 gouvernements au 1er janvier 2026. Les catégories peuvent se recouper.</x:v>
      </x:c>
      <x:c r="E9" s="30"/>
      <x:c r="F9" s="30"/>
    </x:row>
    <x:row r="10" ht="29" customHeight="1">
      <x:c r="A10" t="str">
        <x:v>Sièges élus dans les assemblées locales</x:v>
      </x:c>
      <x:c r="B10" s="34" t="n">
        <x:f>SUM(Pays!E7:E218)</x:f>
        <x:v>8563498</x:v>
      </x:c>
      <x:c r="D10" s="30" t="str">
        <x:v>147 pays et territoires avec effectif chiffré dans la série ONU Femmes 2025.</x:v>
      </x:c>
      <x:c r="E10" s="30"/>
      <x:c r="F10" s="30"/>
    </x:row>
    <x:row r="12" ht="21" customHeight="1">
      <x:c r="A12" s="28" t="str">
        <x:v>Belgique</x:v>
      </x:c>
      <x:c r="B12" s="28"/>
      <x:c r="C12" s="28"/>
      <x:c r="D12" s="28"/>
      <x:c r="E12" s="28"/>
      <x:c r="F12" s="28"/>
    </x:row>
    <x:row r="13" ht="29" customHeight="1">
      <x:c r="A13" t="str">
        <x:v>Utilisateurs mensuels estimés</x:v>
      </x:c>
      <x:c r="B13" s="34" t="n">
        <x:f>INDEX(Pays!$H$7:$H$218,MATCH("BE",Pays!$B$7:$B$218,0))</x:f>
        <x:v>3400000</x:v>
      </x:c>
      <x:c r="D13" s="30" t="str">
        <x:v>Enquête GWI analysée par Space. Personnes de 16 ans et plus, premier semestre 2026.</x:v>
      </x:c>
      <x:c r="E13" s="30"/>
      <x:c r="F13" s="30"/>
    </x:row>
    <x:row r="14" ht="29" customHeight="1">
      <x:c r="A14" t="str">
        <x:v>Sièges au Parlement fédéral</x:v>
      </x:c>
      <x:c r="B14" s="34" t="n">
        <x:f>INDEX(Pays!$C$7:$C$218,MATCH("BE",Pays!$B$7:$B$218,0))</x:f>
        <x:v>209</x:v>
      </x:c>
      <x:c r="D14" s="30" t="str">
        <x:v>Effectifs occupés à la Chambre des représentants et au Sénat.</x:v>
      </x:c>
      <x:c r="E14" s="30"/>
      <x:c r="F14" s="30"/>
    </x:row>
    <x:row r="15" ht="29" customHeight="1">
      <x:c r="A15" t="str">
        <x:v>Utilisateurs mensuels par siège fédéral</x:v>
      </x:c>
      <x:c r="B15" s="34" t="n">
        <x:f>B13/B14</x:f>
        <x:v>16267.942583732058</x:v>
      </x:c>
      <x:c r="D15" s="30" t="str">
        <x:v>Ratio approximatif, arrondi à l’unité dans le classeur.</x:v>
      </x:c>
      <x:c r="E15" s="30"/>
      <x:c r="F15" s="30"/>
    </x:row>
    <x:row r="16" ht="29" customHeight="1">
      <x:c r="A16" t="str">
        <x:v>Sièges élus au niveau local</x:v>
      </x:c>
      <x:c r="B16" s="34" t="n">
        <x:f>INDEX(Pays!$E$7:$E$218,MATCH("BE",Pays!$B$7:$B$218,0))</x:f>
        <x:v>12149</x:v>
      </x:c>
      <x:c r="D16" s="30" t="str">
        <x:v>Belgique, élections de référence 2024. Périmètre des assemblées locales selon ONU Femmes.</x:v>
      </x:c>
      <x:c r="E16" s="30"/>
      <x:c r="F16" s="30"/>
    </x:row>
    <x:row r="17" ht="29" customHeight="1">
      <x:c r="A17" t="str">
        <x:v>Utilisateurs mensuels par siège local</x:v>
      </x:c>
      <x:c r="B17" s="34" t="n">
        <x:f>B13/B16</x:f>
        <x:v>279.85842456169235</x:v>
      </x:c>
      <x:c r="D17" s="30" t="str">
        <x:v>Même numérateur belge, autre niveau de représentation.</x:v>
      </x:c>
      <x:c r="E17" s="30"/>
      <x:c r="F17" s="30"/>
    </x:row>
    <x:row r="19" ht="21" customHeight="1">
      <x:c r="A19" s="28" t="str">
        <x:v>Participation citoyenne hypothétique</x:v>
      </x:c>
      <x:c r="B19" s="28"/>
      <x:c r="C19" s="28"/>
      <x:c r="D19" s="28"/>
      <x:c r="E19" s="28"/>
      <x:c r="F19" s="28"/>
    </x:row>
    <x:row r="20" ht="32" customHeight="1">
      <x:c r="A20" s="9" t="str">
        <x:v>Si une fraction de l’audience mondiale participait volontairement à une initiative commune, combien cela représenterait-il ? Les taux ci-dessous sont modifiables. Aucun n’est un taux observé.</x:v>
      </x:c>
      <x:c r="B20" s="9"/>
      <x:c r="C20" s="9"/>
      <x:c r="D20" s="9"/>
      <x:c r="E20" s="9"/>
      <x:c r="F20" s="9"/>
    </x:row>
    <x:row r="21">
      <x:c r="A21" s="35" t="str">
        <x:v>Fraction de l’audience</x:v>
      </x:c>
      <x:c r="B21" s="35" t="str">
        <x:v>Participants au seuil</x:v>
      </x:c>
    </x:row>
    <x:row r="22" ht="23" customHeight="1">
      <x:c r="A22" s="37" t="n">
        <x:v>0.0001</x:v>
      </x:c>
      <x:c r="B22" s="20" t="n">
        <x:f>$B$6*A22</x:f>
        <x:v>120000</x:v>
      </x:c>
      <x:c r="D22" s="9" t="str">
        <x:v>L’adhésion à un projet de paix demanderait son propre décompte de participants. L’audience de ChatGPT comprend des opinions et des usages très différents.</x:v>
      </x:c>
      <x:c r="E22" s="9"/>
      <x:c r="F22" s="9"/>
    </x:row>
    <x:row r="23" ht="23" customHeight="1">
      <x:c r="A23" s="37" t="n">
        <x:v>0.001</x:v>
      </x:c>
      <x:c r="B23" s="20" t="n">
        <x:f>$B$6*A23</x:f>
        <x:v>1200000</x:v>
      </x:c>
      <x:c r="D23" s="9"/>
      <x:c r="E23" s="9"/>
      <x:c r="F23" s="9"/>
    </x:row>
    <x:row r="24" ht="23" customHeight="1">
      <x:c r="A24" s="37" t="n">
        <x:v>0.01</x:v>
      </x:c>
      <x:c r="B24" s="20" t="n">
        <x:f>$B$6*A24</x:f>
        <x:v>12000000</x:v>
      </x:c>
      <x:c r="D24" s="9"/>
      <x:c r="E24" s="9"/>
      <x:c r="F24" s="9"/>
    </x:row>
    <x:row r="26" ht="21" customHeight="1">
      <x:c r="A26" s="28" t="str">
        <x:v>Usage mensuel déclaré dans huit marchés</x:v>
      </x:c>
      <x:c r="B26" s="28"/>
      <x:c r="C26" s="28"/>
      <x:c r="D26" s="28"/>
      <x:c r="E26" s="28"/>
      <x:c r="F26" s="28"/>
    </x:row>
    <x:row r="27" ht="28" customHeight="1">
      <x:c r="A27" s="9" t="str">
        <x:v>Part des internautes interrogés de 16 ans et plus au T2 2026. Sélection illustrative. Les 53 résultats de l’enquête GWI figurent dans l’onglet Pays.</x:v>
      </x:c>
      <x:c r="B27" s="9"/>
      <x:c r="C27" s="9"/>
      <x:c r="D27" s="9"/>
      <x:c r="E27" s="9"/>
      <x:c r="F27" s="9"/>
    </x:row>
    <x:row r="28">
      <x:c r="A28" s="35" t="str">
        <x:v>Marché</x:v>
      </x:c>
      <x:c r="B28" s="35" t="str">
        <x:v>Usage déclaré</x:v>
      </x:c>
    </x:row>
    <x:row r="29">
      <x:c r="A29" t="str">
        <x:f>INDEX(Pays!$A$7:$A$218,MATCH("NG",Pays!$B$7:$B$218,0))</x:f>
        <x:v>Nigeria</x:v>
      </x:c>
      <x:c r="B29" s="18" t="n">
        <x:f>INDEX(Pays!$F$7:$F$218,MATCH("NG",Pays!$B$7:$B$218,0))</x:f>
        <x:v>0.635</x:v>
      </x:c>
    </x:row>
    <x:row r="30">
      <x:c r="A30" t="str">
        <x:f>INDEX(Pays!$A$7:$A$218,MATCH("BR",Pays!$B$7:$B$218,0))</x:f>
        <x:v>Brésil</x:v>
      </x:c>
      <x:c r="B30" s="18" t="n">
        <x:f>INDEX(Pays!$F$7:$F$218,MATCH("BR",Pays!$B$7:$B$218,0))</x:f>
        <x:v>0.604</x:v>
      </x:c>
    </x:row>
    <x:row r="31">
      <x:c r="A31" t="str">
        <x:f>INDEX(Pays!$A$7:$A$218,MATCH("IN",Pays!$B$7:$B$218,0))</x:f>
        <x:v>Inde</x:v>
      </x:c>
      <x:c r="B31" s="18" t="n">
        <x:f>INDEX(Pays!$F$7:$F$218,MATCH("IN",Pays!$B$7:$B$218,0))</x:f>
        <x:v>0.49700000000000005</x:v>
      </x:c>
    </x:row>
    <x:row r="32">
      <x:c r="A32" t="str">
        <x:f>INDEX(Pays!$A$7:$A$218,MATCH("BE",Pays!$B$7:$B$218,0))</x:f>
        <x:v>Belgique</x:v>
      </x:c>
      <x:c r="B32" s="18" t="n">
        <x:f>INDEX(Pays!$F$7:$F$218,MATCH("BE",Pays!$B$7:$B$218,0))</x:f>
        <x:v>0.364</x:v>
      </x:c>
    </x:row>
    <x:row r="33">
      <x:c r="A33" t="str">
        <x:f>INDEX(Pays!$A$7:$A$218,MATCH("FR",Pays!$B$7:$B$218,0))</x:f>
        <x:v>France</x:v>
      </x:c>
      <x:c r="B33" s="18" t="n">
        <x:f>INDEX(Pays!$F$7:$F$218,MATCH("FR",Pays!$B$7:$B$218,0))</x:f>
        <x:v>0.33799999999999997</x:v>
      </x:c>
    </x:row>
    <x:row r="34">
      <x:c r="A34" t="str">
        <x:f>INDEX(Pays!$A$7:$A$218,MATCH("US",Pays!$B$7:$B$218,0))</x:f>
        <x:v>États-Unis</x:v>
      </x:c>
      <x:c r="B34" s="18" t="n">
        <x:f>INDEX(Pays!$F$7:$F$218,MATCH("US",Pays!$B$7:$B$218,0))</x:f>
        <x:v>0.327</x:v>
      </x:c>
    </x:row>
    <x:row r="35">
      <x:c r="A35" t="str">
        <x:f>INDEX(Pays!$A$7:$A$218,MATCH("JP",Pays!$B$7:$B$218,0))</x:f>
        <x:v>Japon</x:v>
      </x:c>
      <x:c r="B35" s="18" t="n">
        <x:f>INDEX(Pays!$F$7:$F$218,MATCH("JP",Pays!$B$7:$B$218,0))</x:f>
        <x:v>0.161</x:v>
      </x:c>
    </x:row>
    <x:row r="36">
      <x:c r="A36" t="str">
        <x:f>INDEX(Pays!$A$7:$A$218,MATCH("CN",Pays!$B$7:$B$218,0))</x:f>
        <x:v>Chine</x:v>
      </x:c>
      <x:c r="B36" s="18" t="n">
        <x:f>INDEX(Pays!$F$7:$F$218,MATCH("CN",Pays!$B$7:$B$218,0))</x:f>
        <x:v>0.08</x:v>
      </x:c>
    </x:row>
  </x:sheetData>
  <x:mergeCells>
    <x:mergeCell ref="A2:F2"/>
    <x:mergeCell ref="A3:F3"/>
    <x:mergeCell ref="A5:F5"/>
    <x:mergeCell ref="D6:F6"/>
    <x:mergeCell ref="D7:F7"/>
    <x:mergeCell ref="D8:F8"/>
    <x:mergeCell ref="D9:F9"/>
    <x:mergeCell ref="D10:F10"/>
    <x:mergeCell ref="A12:F12"/>
    <x:mergeCell ref="D13:F13"/>
    <x:mergeCell ref="D14:F14"/>
    <x:mergeCell ref="D15:F15"/>
    <x:mergeCell ref="D16:F16"/>
    <x:mergeCell ref="D17:F17"/>
    <x:mergeCell ref="A19:F19"/>
    <x:mergeCell ref="A20:F20"/>
    <x:mergeCell ref="D22:F24"/>
    <x:mergeCell ref="A26:F26"/>
    <x:mergeCell ref="A27:F27"/>
  </x:mergeCells>
  <x:pageMargins left="0.7" right="0.7" top="0.75" bottom="0.75" header="0.3" footer="0.3"/>
  <x:drawing xmlns:r="http://schemas.openxmlformats.org/officeDocument/2006/relationships" r:id="Rcc1f80f86e594b3c"/>
</x:worksheet>
</file>

<file path=xl/worksheets/sheet2.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32" hidden="0" customWidth="1"/>
    <x:col min="2" max="2" width="10" hidden="0" customWidth="1"/>
    <x:col min="3" max="3" width="18" hidden="0" customWidth="1"/>
    <x:col min="4" max="4" width="18" hidden="0" customWidth="1"/>
    <x:col min="5" max="5" width="18" hidden="0" customWidth="1"/>
    <x:col min="6" max="6" width="22" hidden="0" customWidth="1"/>
    <x:col min="7" max="7" width="22" hidden="0" customWidth="1"/>
    <x:col min="8" max="8" width="22" hidden="0" customWidth="1"/>
    <x:col min="9" max="9" width="19" hidden="0" customWidth="1"/>
    <x:col min="10" max="10" width="16" hidden="0" customWidth="1"/>
    <x:col min="11" max="11" width="20" hidden="0" customWidth="1"/>
    <x:col min="12" max="12" width="17" hidden="0" customWidth="1"/>
    <x:col min="13" max="13" width="16" hidden="0" customWidth="1"/>
    <x:col min="14" max="14" width="16" hidden="0" customWidth="1"/>
    <x:col min="15" max="15" width="24" hidden="0" customWidth="1"/>
    <x:col min="16" max="16" width="17" hidden="0" customWidth="1"/>
    <x:col min="17" max="17" width="25" hidden="0" customWidth="1"/>
    <x:col min="18" max="18" width="27" hidden="0" customWidth="1"/>
    <x:col min="19" max="19" width="22" hidden="0" customWidth="1"/>
  </x:cols>
  <x:sheetData>
    <x:row r="2" ht="32" customHeight="1">
      <x:c r="A2" s="4" t="str">
        <x:v>Comparaison par pays et territoire</x:v>
      </x:c>
      <x:c r="B2" s="4"/>
      <x:c r="C2" s="4"/>
      <x:c r="D2" s="4"/>
      <x:c r="E2" s="4"/>
      <x:c r="F2" s="4"/>
      <x:c r="G2" s="4"/>
      <x:c r="H2" s="4"/>
    </x:row>
    <x:row r="3" ht="25" customHeight="1">
      <x:c r="A3" s="9" t="str">
        <x:v>Les trois fonctions publiques ont des périmètres distincts. Une case vide signifie que la mesure n’est pas disponible pour cette ligne ou ne s’applique pas. Les valeurs nulles documentées restent chiffrées.</x:v>
      </x:c>
      <x:c r="B3" s="9"/>
      <x:c r="C3" s="9"/>
      <x:c r="D3" s="9"/>
      <x:c r="E3" s="9"/>
      <x:c r="F3" s="9"/>
      <x:c r="G3" s="9"/>
      <x:c r="H3" s="9"/>
      <x:c r="I3" s="9"/>
      <x:c r="J3" s="9"/>
      <x:c r="K3" s="9"/>
    </x:row>
    <x:row r="4" ht="25" customHeight="1">
      <x:c r="A4" s="9" t="str">
        <x:v>Usages de ChatGPT : enquête GWI au T2 2026 et rang OpenAI Signals au T3 2026. Les effectifs annoncés ou estimés sont datés séparément. Le ratio reprend la fréquence et le qualificatif de sa ligne.</x:v>
      </x:c>
      <x:c r="B4" s="9"/>
      <x:c r="C4" s="9"/>
      <x:c r="D4" s="9"/>
      <x:c r="E4" s="9"/>
      <x:c r="F4" s="9"/>
      <x:c r="G4" s="9"/>
      <x:c r="H4" s="9"/>
      <x:c r="I4" s="9"/>
      <x:c r="J4" s="9"/>
      <x:c r="K4" s="9"/>
    </x:row>
    <x:row r="6" ht="39" customHeight="1">
      <x:c r="A6" s="16" t="str">
        <x:v>Pays ou territoire</x:v>
      </x:c>
      <x:c r="B6" s="16" t="str">
        <x:v>Code ISO</x:v>
      </x:c>
      <x:c r="C6" s="16" t="str">
        <x:v>Sièges parlementaires occupés</x:v>
      </x:c>
      <x:c r="D6" s="16" t="str">
        <x:v>Ministres avec portefeuille</x:v>
      </x:c>
      <x:c r="E6" s="16" t="str">
        <x:v>Sièges locaux élus</x:v>
      </x:c>
      <x:c r="F6" s="16" t="str">
        <x:v>ChatGPT dans le mois (% des internautes 16+)</x:v>
      </x:c>
      <x:c r="G6" s="16" t="str">
        <x:v>Rang messages par habitant (1 sur 173 = premier)</x:v>
      </x:c>
      <x:c r="H6" s="16" t="str">
        <x:v>Utilisateurs de ChatGPT (effectif publié)</x:v>
      </x:c>
      <x:c r="I6" s="16" t="str">
        <x:v>Fréquence publiée</x:v>
      </x:c>
      <x:c r="J6" s="16" t="str">
        <x:v>Seuil ou estimation</x:v>
      </x:c>
      <x:c r="K6" s="16" t="str">
        <x:v>Utilisateurs par siège national</x:v>
      </x:c>
      <x:c r="L6" s="16" t="str">
        <x:v>Publication de l’effectif</x:v>
      </x:c>
      <x:c r="M6" s="16" t="str">
        <x:v>Chambre basse ou unique</x:v>
      </x:c>
      <x:c r="N6" s="16" t="str">
        <x:v>Chambre haute</x:v>
      </x:c>
      <x:c r="O6" s="16" t="str">
        <x:v>Statut du parlement (UIP)</x:v>
      </x:c>
      <x:c r="P6" s="16" t="str">
        <x:v>Élection locale de référence</x:v>
      </x:c>
      <x:c r="Q6" s="16" t="str">
        <x:v>Statut des données locales</x:v>
      </x:c>
      <x:c r="R6" s="16" t="str">
        <x:v>Périmètre</x:v>
      </x:c>
      <x:c r="S6" s="16" t="str">
        <x:v>Source de l’effectif ChatGPT</x:v>
      </x:c>
    </x:row>
    <x:row r="7" ht="19" customHeight="1">
      <x:c r="A7" t="str">
        <x:v>Afghanistan</x:v>
      </x:c>
      <x:c r="B7" t="str">
        <x:v>AF</x:v>
      </x:c>
      <x:c r="C7" s="20" t="str">
        <x:f>IF(O7="Complet",SUM(M7:N7),"")</x:f>
      </x:c>
      <x:c r="D7" s="20"/>
      <x:c r="E7" s="20"/>
      <x:c r="F7" s="18"/>
      <x:c r="G7" s="20" t="n">
        <x:v>138</x:v>
      </x:c>
      <x:c r="H7" s="20"/>
      <x:c r="I7"/>
      <x:c r="J7"/>
      <x:c r="K7" s="20" t="str">
        <x:f>IF(AND(ISNUMBER(H7),ISNUMBER(C7),C7&gt;0,I7&lt;&gt;"non précisée"),H7/C7,"")</x:f>
      </x:c>
      <x:c r="L7" s="22"/>
      <x:c r="M7" s="20"/>
      <x:c r="N7" s="20"/>
      <x:c r="O7" t="str">
        <x:v>Suspendu selon l’UIP</x:v>
      </x:c>
      <x:c r="P7"/>
      <x:c r="Q7" t="str">
        <x:v>Non documenté</x:v>
      </x:c>
      <x:c r="R7" t="str">
        <x:v>État membre de l’ONU</x:v>
      </x:c>
      <x:c r="S7"/>
    </x:row>
    <x:row r="8" ht="19" customHeight="1">
      <x:c r="A8" s="17" t="str">
        <x:v>Afrique du Sud</x:v>
      </x:c>
      <x:c r="B8" s="17" t="str">
        <x:v>ZA</x:v>
      </x:c>
      <x:c r="C8" s="21" t="n">
        <x:f>IF(O8="Complet",SUM(M8:N8),"")</x:f>
        <x:v>450</x:v>
      </x:c>
      <x:c r="D8" s="21" t="n">
        <x:v>32</x:v>
      </x:c>
      <x:c r="E8" s="21" t="n">
        <x:v>10320</x:v>
      </x:c>
      <x:c r="F8" s="19" t="n">
        <x:v>0.535</x:v>
      </x:c>
      <x:c r="G8" s="21" t="n">
        <x:v>120</x:v>
      </x:c>
      <x:c r="H8" s="21"/>
      <x:c r="I8" s="17"/>
      <x:c r="J8" s="17"/>
      <x:c r="K8" s="21" t="str">
        <x:f>IF(AND(ISNUMBER(H8),ISNUMBER(C8),C8&gt;0,I8&lt;&gt;"non précisée"),H8/C8,"")</x:f>
      </x:c>
      <x:c r="L8" s="23"/>
      <x:c r="M8" s="21" t="n">
        <x:v>396</x:v>
      </x:c>
      <x:c r="N8" s="21" t="n">
        <x:v>54</x:v>
      </x:c>
      <x:c r="O8" s="17" t="str">
        <x:v>Complet</x:v>
      </x:c>
      <x:c r="P8" s="17" t="n">
        <x:v>2021</x:v>
      </x:c>
      <x:c r="Q8" s="17" t="str">
        <x:v>Effectif publié</x:v>
      </x:c>
      <x:c r="R8" s="17" t="str">
        <x:v>État membre de l’ONU</x:v>
      </x:c>
      <x:c r="S8" s="17"/>
    </x:row>
    <x:row r="9" ht="19" customHeight="1">
      <x:c r="A9" t="str">
        <x:v>Albanie</x:v>
      </x:c>
      <x:c r="B9" t="str">
        <x:v>AL</x:v>
      </x:c>
      <x:c r="C9" s="20" t="n">
        <x:f>IF(O9="Complet",SUM(M9:N9),"")</x:f>
        <x:v>140</x:v>
      </x:c>
      <x:c r="D9" s="20" t="n">
        <x:v>13</x:v>
      </x:c>
      <x:c r="E9" s="20" t="n">
        <x:v>1613</x:v>
      </x:c>
      <x:c r="F9" s="18"/>
      <x:c r="G9" s="20" t="n">
        <x:v>47</x:v>
      </x:c>
      <x:c r="H9" s="20"/>
      <x:c r="I9"/>
      <x:c r="J9"/>
      <x:c r="K9" s="20" t="str">
        <x:f>IF(AND(ISNUMBER(H9),ISNUMBER(C9),C9&gt;0,I9&lt;&gt;"non précisée"),H9/C9,"")</x:f>
      </x:c>
      <x:c r="L9" s="22"/>
      <x:c r="M9" s="20" t="n">
        <x:v>140</x:v>
      </x:c>
      <x:c r="N9" s="20"/>
      <x:c r="O9" t="str">
        <x:v>Complet</x:v>
      </x:c>
      <x:c r="P9" t="n">
        <x:v>2023</x:v>
      </x:c>
      <x:c r="Q9" t="str">
        <x:v>Effectif publié</x:v>
      </x:c>
      <x:c r="R9" t="str">
        <x:v>État membre de l’ONU</x:v>
      </x:c>
      <x:c r="S9"/>
    </x:row>
    <x:row r="10" ht="19" customHeight="1">
      <x:c r="A10" s="17" t="str">
        <x:v>Algérie</x:v>
      </x:c>
      <x:c r="B10" s="17" t="str">
        <x:v>DZ</x:v>
      </x:c>
      <x:c r="C10" s="21" t="n">
        <x:f>IF(O10="Complet",SUM(M10:N10),"")</x:f>
        <x:v>571</x:v>
      </x:c>
      <x:c r="D10" s="21" t="n">
        <x:v>32</x:v>
      </x:c>
      <x:c r="E10" s="21" t="n">
        <x:v>26880</x:v>
      </x:c>
      <x:c r="F10" s="19"/>
      <x:c r="G10" s="21" t="n">
        <x:v>101</x:v>
      </x:c>
      <x:c r="H10" s="21"/>
      <x:c r="I10" s="17"/>
      <x:c r="J10" s="17"/>
      <x:c r="K10" s="21" t="str">
        <x:f>IF(AND(ISNUMBER(H10),ISNUMBER(C10),C10&gt;0,I10&lt;&gt;"non précisée"),H10/C10,"")</x:f>
      </x:c>
      <x:c r="L10" s="23"/>
      <x:c r="M10" s="21" t="n">
        <x:v>407</x:v>
      </x:c>
      <x:c r="N10" s="21" t="n">
        <x:v>164</x:v>
      </x:c>
      <x:c r="O10" s="17" t="str">
        <x:v>Complet</x:v>
      </x:c>
      <x:c r="P10" s="17" t="n">
        <x:v>2017</x:v>
      </x:c>
      <x:c r="Q10" s="17" t="str">
        <x:v>Effectif publié</x:v>
      </x:c>
      <x:c r="R10" s="17" t="str">
        <x:v>État membre de l’ONU</x:v>
      </x:c>
      <x:c r="S10" s="17"/>
    </x:row>
    <x:row r="11" ht="19" customHeight="1">
      <x:c r="A11" t="str">
        <x:v>Allemagne</x:v>
      </x:c>
      <x:c r="B11" t="str">
        <x:v>DE</x:v>
      </x:c>
      <x:c r="C11" s="20" t="n">
        <x:f>IF(O11="Complet",SUM(M11:N11),"")</x:f>
        <x:v>699</x:v>
      </x:c>
      <x:c r="D11" s="20" t="n">
        <x:v>16</x:v>
      </x:c>
      <x:c r="E11" s="20" t="n">
        <x:v>24247</x:v>
      </x:c>
      <x:c r="F11" s="18" t="n">
        <x:v>0.35100000000000003</x:v>
      </x:c>
      <x:c r="G11" s="20" t="n">
        <x:v>19</x:v>
      </x:c>
      <x:c r="H11" s="20"/>
      <x:c r="I11"/>
      <x:c r="J11"/>
      <x:c r="K11" s="20" t="str">
        <x:f>IF(AND(ISNUMBER(H11),ISNUMBER(C11),C11&gt;0,I11&lt;&gt;"non précisée"),H11/C11,"")</x:f>
      </x:c>
      <x:c r="L11" s="22"/>
      <x:c r="M11" s="20" t="n">
        <x:v>630</x:v>
      </x:c>
      <x:c r="N11" s="20" t="n">
        <x:v>69</x:v>
      </x:c>
      <x:c r="O11" t="str">
        <x:v>Complet</x:v>
      </x:c>
      <x:c r="P11" t="n">
        <x:v>2024</x:v>
      </x:c>
      <x:c r="Q11" t="str">
        <x:v>Effectif publié</x:v>
      </x:c>
      <x:c r="R11" t="str">
        <x:v>État membre de l’ONU</x:v>
      </x:c>
      <x:c r="S11"/>
    </x:row>
    <x:row r="12" ht="19" customHeight="1">
      <x:c r="A12" s="17" t="str">
        <x:v>Andorre</x:v>
      </x:c>
      <x:c r="B12" s="17" t="str">
        <x:v>AD</x:v>
      </x:c>
      <x:c r="C12" s="21" t="n">
        <x:f>IF(O12="Complet",SUM(M12:N12),"")</x:f>
        <x:v>28</x:v>
      </x:c>
      <x:c r="D12" s="21" t="n">
        <x:v>13</x:v>
      </x:c>
      <x:c r="E12" s="21" t="n">
        <x:v>80</x:v>
      </x:c>
      <x:c r="F12" s="19"/>
      <x:c r="G12" s="21" t="n">
        <x:v>7</x:v>
      </x:c>
      <x:c r="H12" s="21"/>
      <x:c r="I12" s="17"/>
      <x:c r="J12" s="17"/>
      <x:c r="K12" s="21" t="str">
        <x:f>IF(AND(ISNUMBER(H12),ISNUMBER(C12),C12&gt;0,I12&lt;&gt;"non précisée"),H12/C12,"")</x:f>
      </x:c>
      <x:c r="L12" s="23"/>
      <x:c r="M12" s="21" t="n">
        <x:v>28</x:v>
      </x:c>
      <x:c r="N12" s="21"/>
      <x:c r="O12" s="17" t="str">
        <x:v>Complet</x:v>
      </x:c>
      <x:c r="P12" s="17" t="n">
        <x:v>2023</x:v>
      </x:c>
      <x:c r="Q12" s="17" t="str">
        <x:v>Effectif publié</x:v>
      </x:c>
      <x:c r="R12" s="17" t="str">
        <x:v>État membre de l’ONU</x:v>
      </x:c>
      <x:c r="S12" s="17"/>
    </x:row>
    <x:row r="13" ht="19" customHeight="1">
      <x:c r="A13" t="str">
        <x:v>Angola</x:v>
      </x:c>
      <x:c r="B13" t="str">
        <x:v>AO</x:v>
      </x:c>
      <x:c r="C13" s="20" t="n">
        <x:f>IF(O13="Complet",SUM(M13:N13),"")</x:f>
        <x:v>220</x:v>
      </x:c>
      <x:c r="D13" s="20" t="n">
        <x:v>24</x:v>
      </x:c>
      <x:c r="E13" s="20"/>
      <x:c r="F13" s="18"/>
      <x:c r="G13" s="20" t="n">
        <x:v>155</x:v>
      </x:c>
      <x:c r="H13" s="20"/>
      <x:c r="I13"/>
      <x:c r="J13"/>
      <x:c r="K13" s="20" t="str">
        <x:f>IF(AND(ISNUMBER(H13),ISNUMBER(C13),C13&gt;0,I13&lt;&gt;"non précisée"),H13/C13,"")</x:f>
      </x:c>
      <x:c r="L13" s="22"/>
      <x:c r="M13" s="20" t="n">
        <x:v>220</x:v>
      </x:c>
      <x:c r="N13" s="20"/>
      <x:c r="O13" t="str">
        <x:v>Complet</x:v>
      </x:c>
      <x:c r="P13"/>
      <x:c r="Q13" t="str">
        <x:v>Non documenté</x:v>
      </x:c>
      <x:c r="R13" t="str">
        <x:v>État membre de l’ONU</x:v>
      </x:c>
      <x:c r="S13"/>
    </x:row>
    <x:row r="14" ht="19" customHeight="1">
      <x:c r="A14" s="17" t="str">
        <x:v>Antigua-et-Barbuda</x:v>
      </x:c>
      <x:c r="B14" s="17" t="str">
        <x:v>AG</x:v>
      </x:c>
      <x:c r="C14" s="21" t="n">
        <x:f>IF(O14="Complet",SUM(M14:N14),"")</x:f>
        <x:v>34</x:v>
      </x:c>
      <x:c r="D14" s="21" t="n">
        <x:v>8</x:v>
      </x:c>
      <x:c r="E14" s="21" t="n">
        <x:v>9</x:v>
      </x:c>
      <x:c r="F14" s="19"/>
      <x:c r="G14" s="21"/>
      <x:c r="H14" s="21"/>
      <x:c r="I14" s="17"/>
      <x:c r="J14" s="17"/>
      <x:c r="K14" s="21" t="str">
        <x:f>IF(AND(ISNUMBER(H14),ISNUMBER(C14),C14&gt;0,I14&lt;&gt;"non précisée"),H14/C14,"")</x:f>
      </x:c>
      <x:c r="L14" s="23"/>
      <x:c r="M14" s="21" t="n">
        <x:v>18</x:v>
      </x:c>
      <x:c r="N14" s="21" t="n">
        <x:v>16</x:v>
      </x:c>
      <x:c r="O14" s="17" t="str">
        <x:v>Complet</x:v>
      </x:c>
      <x:c r="P14" s="17" t="n">
        <x:v>2023</x:v>
      </x:c>
      <x:c r="Q14" s="17" t="str">
        <x:v>Effectif publié</x:v>
      </x:c>
      <x:c r="R14" s="17" t="str">
        <x:v>État membre de l’ONU</x:v>
      </x:c>
      <x:c r="S14" s="17"/>
    </x:row>
    <x:row r="15" ht="19" customHeight="1">
      <x:c r="A15" t="str">
        <x:v>Arabie saoudite</x:v>
      </x:c>
      <x:c r="B15" t="str">
        <x:v>SA</x:v>
      </x:c>
      <x:c r="C15" s="20" t="n">
        <x:f>IF(O15="Complet",SUM(M15:N15),"")</x:f>
        <x:v>151</x:v>
      </x:c>
      <x:c r="D15" s="20" t="n">
        <x:v>24</x:v>
      </x:c>
      <x:c r="E15" s="20" t="n">
        <x:v>3156</x:v>
      </x:c>
      <x:c r="F15" s="18" t="n">
        <x:v>0.483</x:v>
      </x:c>
      <x:c r="G15" s="20" t="n">
        <x:v>51</x:v>
      </x:c>
      <x:c r="H15" s="20"/>
      <x:c r="I15"/>
      <x:c r="J15"/>
      <x:c r="K15" s="20" t="str">
        <x:f>IF(AND(ISNUMBER(H15),ISNUMBER(C15),C15&gt;0,I15&lt;&gt;"non précisée"),H15/C15,"")</x:f>
      </x:c>
      <x:c r="L15" s="22"/>
      <x:c r="M15" s="20" t="n">
        <x:v>151</x:v>
      </x:c>
      <x:c r="N15" s="20"/>
      <x:c r="O15" t="str">
        <x:v>Complet</x:v>
      </x:c>
      <x:c r="P15" t="n">
        <x:v>2015</x:v>
      </x:c>
      <x:c r="Q15" t="str">
        <x:v>Effectif publié</x:v>
      </x:c>
      <x:c r="R15" t="str">
        <x:v>État membre de l’ONU</x:v>
      </x:c>
      <x:c r="S15"/>
    </x:row>
    <x:row r="16" ht="19" customHeight="1">
      <x:c r="A16" s="17" t="str">
        <x:v>Argentine</x:v>
      </x:c>
      <x:c r="B16" s="17" t="str">
        <x:v>AR</x:v>
      </x:c>
      <x:c r="C16" s="21" t="n">
        <x:f>IF(O16="Complet",SUM(M16:N16),"")</x:f>
        <x:v>329</x:v>
      </x:c>
      <x:c r="D16" s="21" t="n">
        <x:v>9</x:v>
      </x:c>
      <x:c r="E16" s="21" t="n">
        <x:v>8863</x:v>
      </x:c>
      <x:c r="F16" s="19" t="n">
        <x:v>0.474</x:v>
      </x:c>
      <x:c r="G16" s="21" t="n">
        <x:v>72</x:v>
      </x:c>
      <x:c r="H16" s="21"/>
      <x:c r="I16" s="17"/>
      <x:c r="J16" s="17"/>
      <x:c r="K16" s="21" t="str">
        <x:f>IF(AND(ISNUMBER(H16),ISNUMBER(C16),C16&gt;0,I16&lt;&gt;"non précisée"),H16/C16,"")</x:f>
      </x:c>
      <x:c r="L16" s="23"/>
      <x:c r="M16" s="21" t="n">
        <x:v>257</x:v>
      </x:c>
      <x:c r="N16" s="21" t="n">
        <x:v>72</x:v>
      </x:c>
      <x:c r="O16" s="17" t="str">
        <x:v>Complet</x:v>
      </x:c>
      <x:c r="P16" s="17" t="n">
        <x:v>2019</x:v>
      </x:c>
      <x:c r="Q16" s="17" t="str">
        <x:v>Effectif publié</x:v>
      </x:c>
      <x:c r="R16" s="17" t="str">
        <x:v>État membre de l’ONU</x:v>
      </x:c>
      <x:c r="S16" s="17"/>
    </x:row>
    <x:row r="17" ht="19" customHeight="1">
      <x:c r="A17" t="str">
        <x:v>Arménie</x:v>
      </x:c>
      <x:c r="B17" t="str">
        <x:v>AM</x:v>
      </x:c>
      <x:c r="C17" s="20" t="n">
        <x:f>IF(O17="Complet",SUM(M17:N17),"")</x:f>
        <x:v>105</x:v>
      </x:c>
      <x:c r="D17" s="20" t="n">
        <x:v>12</x:v>
      </x:c>
      <x:c r="E17" s="20" t="n">
        <x:v>1309</x:v>
      </x:c>
      <x:c r="F17" s="18"/>
      <x:c r="G17" s="20" t="n">
        <x:v>59</x:v>
      </x:c>
      <x:c r="H17" s="20"/>
      <x:c r="I17"/>
      <x:c r="J17"/>
      <x:c r="K17" s="20" t="str">
        <x:f>IF(AND(ISNUMBER(H17),ISNUMBER(C17),C17&gt;0,I17&lt;&gt;"non précisée"),H17/C17,"")</x:f>
      </x:c>
      <x:c r="L17" s="22"/>
      <x:c r="M17" s="20" t="n">
        <x:v>105</x:v>
      </x:c>
      <x:c r="N17" s="20"/>
      <x:c r="O17" t="str">
        <x:v>Complet</x:v>
      </x:c>
      <x:c r="P17" t="n">
        <x:v>2024</x:v>
      </x:c>
      <x:c r="Q17" t="str">
        <x:v>Effectif publié</x:v>
      </x:c>
      <x:c r="R17" t="str">
        <x:v>État membre de l’ONU</x:v>
      </x:c>
      <x:c r="S17"/>
    </x:row>
    <x:row r="18" ht="19" customHeight="1">
      <x:c r="A18" s="17" t="str">
        <x:v>Aruba</x:v>
      </x:c>
      <x:c r="B18" s="17" t="str">
        <x:v>AW</x:v>
      </x:c>
      <x:c r="C18" s="21" t="str">
        <x:f>IF(O18="Complet",SUM(M18:N18),"")</x:f>
      </x:c>
      <x:c r="D18" s="21"/>
      <x:c r="E18" s="21"/>
      <x:c r="F18" s="19"/>
      <x:c r="G18" s="21" t="n">
        <x:v>27</x:v>
      </x:c>
      <x:c r="H18" s="21"/>
      <x:c r="I18" s="17"/>
      <x:c r="J18" s="17"/>
      <x:c r="K18" s="21" t="str">
        <x:f>IF(AND(ISNUMBER(H18),ISNUMBER(C18),C18&gt;0,I18&lt;&gt;"non précisée"),H18/C18,"")</x:f>
      </x:c>
      <x:c r="L18" s="23"/>
      <x:c r="M18" s="21"/>
      <x:c r="N18" s="21"/>
      <x:c r="O18" s="17" t="str">
        <x:v>Hors répertoire</x:v>
      </x:c>
      <x:c r="P18" s="17"/>
      <x:c r="Q18" s="17" t="str">
        <x:v>Non documenté</x:v>
      </x:c>
      <x:c r="R18" s="17" t="str">
        <x:v>Autre pays ou territoire</x:v>
      </x:c>
      <x:c r="S18" s="17"/>
    </x:row>
    <x:row r="19" ht="19" customHeight="1">
      <x:c r="A19" t="str">
        <x:v>Australie</x:v>
      </x:c>
      <x:c r="B19" t="str">
        <x:v>AU</x:v>
      </x:c>
      <x:c r="C19" s="20" t="n">
        <x:f>IF(O19="Complet",SUM(M19:N19),"")</x:f>
        <x:v>226</x:v>
      </x:c>
      <x:c r="D19" s="20" t="n">
        <x:v>22</x:v>
      </x:c>
      <x:c r="E19" s="20" t="n">
        <x:v>4528</x:v>
      </x:c>
      <x:c r="F19" s="18" t="n">
        <x:v>0.32</x:v>
      </x:c>
      <x:c r="G19" s="20" t="n">
        <x:v>25</x:v>
      </x:c>
      <x:c r="H19" s="20" t="n">
        <x:v>10500000</x:v>
      </x:c>
      <x:c r="I19" t="str">
        <x:v>quatre semaines</x:v>
      </x:c>
      <x:c r="J19" t="str">
        <x:v>environ</x:v>
      </x:c>
      <x:c r="K19" s="20" t="n">
        <x:f>IF(AND(ISNUMBER(H19),ISNUMBER(C19),C19&gt;0,I19&lt;&gt;"non précisée"),H19/C19,"")</x:f>
        <x:v>46460.176991150445</x:v>
      </x:c>
      <x:c r="L19" s="22" t="n">
        <x:v>46175</x:v>
      </x:c>
      <x:c r="M19" s="20" t="n">
        <x:v>150</x:v>
      </x:c>
      <x:c r="N19" s="20" t="n">
        <x:v>76</x:v>
      </x:c>
      <x:c r="O19" t="str">
        <x:v>Complet</x:v>
      </x:c>
      <x:c r="P19" t="n">
        <x:v>2024</x:v>
      </x:c>
      <x:c r="Q19" t="str">
        <x:v>Effectif publié</x:v>
      </x:c>
      <x:c r="R19" t="str">
        <x:v>État membre de l’ONU</x:v>
      </x:c>
      <x:c r="S19" t="str">
        <x:v>Roy Morgan</x:v>
      </x:c>
    </x:row>
    <x:row r="20" ht="19" customHeight="1">
      <x:c r="A20" s="17" t="str">
        <x:v>Autriche</x:v>
      </x:c>
      <x:c r="B20" s="17" t="str">
        <x:v>AT</x:v>
      </x:c>
      <x:c r="C20" s="21" t="n">
        <x:f>IF(O20="Complet",SUM(M20:N20),"")</x:f>
        <x:v>243</x:v>
      </x:c>
      <x:c r="D20" s="21" t="n">
        <x:v>13</x:v>
      </x:c>
      <x:c r="E20" s="21" t="n">
        <x:v>39357</x:v>
      </x:c>
      <x:c r="F20" s="19" t="n">
        <x:v>0.36200000000000004</x:v>
      </x:c>
      <x:c r="G20" s="21" t="n">
        <x:v>38</x:v>
      </x:c>
      <x:c r="H20" s="21"/>
      <x:c r="I20" s="17"/>
      <x:c r="J20" s="17"/>
      <x:c r="K20" s="21" t="str">
        <x:f>IF(AND(ISNUMBER(H20),ISNUMBER(C20),C20&gt;0,I20&lt;&gt;"non précisée"),H20/C20,"")</x:f>
      </x:c>
      <x:c r="L20" s="23"/>
      <x:c r="M20" s="21" t="n">
        <x:v>183</x:v>
      </x:c>
      <x:c r="N20" s="21" t="n">
        <x:v>60</x:v>
      </x:c>
      <x:c r="O20" s="17" t="str">
        <x:v>Complet</x:v>
      </x:c>
      <x:c r="P20" s="17" t="n">
        <x:v>2024</x:v>
      </x:c>
      <x:c r="Q20" s="17" t="str">
        <x:v>Effectif publié</x:v>
      </x:c>
      <x:c r="R20" s="17" t="str">
        <x:v>État membre de l’ONU</x:v>
      </x:c>
      <x:c r="S20" s="17"/>
    </x:row>
    <x:row r="21" ht="19" customHeight="1">
      <x:c r="A21" t="str">
        <x:v>Azerbaïdjan</x:v>
      </x:c>
      <x:c r="B21" t="str">
        <x:v>AZ</x:v>
      </x:c>
      <x:c r="C21" s="20" t="n">
        <x:f>IF(O21="Complet",SUM(M21:N21),"")</x:f>
        <x:v>125</x:v>
      </x:c>
      <x:c r="D21" s="20" t="n">
        <x:v>16</x:v>
      </x:c>
      <x:c r="E21" s="20" t="n">
        <x:v>15075</x:v>
      </x:c>
      <x:c r="F21" s="18"/>
      <x:c r="G21" s="20" t="n">
        <x:v>1</x:v>
      </x:c>
      <x:c r="H21" s="20"/>
      <x:c r="I21"/>
      <x:c r="J21"/>
      <x:c r="K21" s="20" t="str">
        <x:f>IF(AND(ISNUMBER(H21),ISNUMBER(C21),C21&gt;0,I21&lt;&gt;"non précisée"),H21/C21,"")</x:f>
      </x:c>
      <x:c r="L21" s="22"/>
      <x:c r="M21" s="20" t="n">
        <x:v>125</x:v>
      </x:c>
      <x:c r="N21" s="20"/>
      <x:c r="O21" t="str">
        <x:v>Complet</x:v>
      </x:c>
      <x:c r="P21" t="n">
        <x:v>2019</x:v>
      </x:c>
      <x:c r="Q21" t="str">
        <x:v>Effectif publié</x:v>
      </x:c>
      <x:c r="R21" t="str">
        <x:v>État membre de l’ONU</x:v>
      </x:c>
      <x:c r="S21"/>
    </x:row>
    <x:row r="22" ht="19" customHeight="1">
      <x:c r="A22" s="17" t="str">
        <x:v>Bahamas</x:v>
      </x:c>
      <x:c r="B22" s="17" t="str">
        <x:v>BS</x:v>
      </x:c>
      <x:c r="C22" s="21" t="n">
        <x:f>IF(O22="Complet",SUM(M22:N22),"")</x:f>
        <x:v>57</x:v>
      </x:c>
      <x:c r="D22" s="21" t="n">
        <x:v>18</x:v>
      </x:c>
      <x:c r="E22" s="21"/>
      <x:c r="F22" s="19"/>
      <x:c r="G22" s="21" t="n">
        <x:v>87</x:v>
      </x:c>
      <x:c r="H22" s="21"/>
      <x:c r="I22" s="17"/>
      <x:c r="J22" s="17"/>
      <x:c r="K22" s="21" t="str">
        <x:f>IF(AND(ISNUMBER(H22),ISNUMBER(C22),C22&gt;0,I22&lt;&gt;"non précisée"),H22/C22,"")</x:f>
      </x:c>
      <x:c r="L22" s="23"/>
      <x:c r="M22" s="21" t="n">
        <x:v>41</x:v>
      </x:c>
      <x:c r="N22" s="21" t="n">
        <x:v>16</x:v>
      </x:c>
      <x:c r="O22" s="17" t="str">
        <x:v>Complet</x:v>
      </x:c>
      <x:c r="P22" s="17"/>
      <x:c r="Q22" s="17" t="str">
        <x:v>Non documenté</x:v>
      </x:c>
      <x:c r="R22" s="17" t="str">
        <x:v>État membre de l’ONU</x:v>
      </x:c>
      <x:c r="S22" s="17"/>
    </x:row>
    <x:row r="23" ht="19" customHeight="1">
      <x:c r="A23" t="str">
        <x:v>Bahreïn</x:v>
      </x:c>
      <x:c r="B23" t="str">
        <x:v>BH</x:v>
      </x:c>
      <x:c r="C23" s="20" t="n">
        <x:f>IF(O23="Complet",SUM(M23:N23),"")</x:f>
        <x:v>80</x:v>
      </x:c>
      <x:c r="D23" s="20" t="n">
        <x:v>22</x:v>
      </x:c>
      <x:c r="E23" s="20" t="n">
        <x:v>30</x:v>
      </x:c>
      <x:c r="F23" s="18"/>
      <x:c r="G23" s="20" t="n">
        <x:v>65</x:v>
      </x:c>
      <x:c r="H23" s="20"/>
      <x:c r="I23"/>
      <x:c r="J23"/>
      <x:c r="K23" s="20" t="str">
        <x:f>IF(AND(ISNUMBER(H23),ISNUMBER(C23),C23&gt;0,I23&lt;&gt;"non précisée"),H23/C23,"")</x:f>
      </x:c>
      <x:c r="L23" s="22"/>
      <x:c r="M23" s="20" t="n">
        <x:v>40</x:v>
      </x:c>
      <x:c r="N23" s="20" t="n">
        <x:v>40</x:v>
      </x:c>
      <x:c r="O23" t="str">
        <x:v>Complet</x:v>
      </x:c>
      <x:c r="P23" t="n">
        <x:v>2022</x:v>
      </x:c>
      <x:c r="Q23" t="str">
        <x:v>Effectif publié</x:v>
      </x:c>
      <x:c r="R23" t="str">
        <x:v>État membre de l’ONU</x:v>
      </x:c>
      <x:c r="S23"/>
    </x:row>
    <x:row r="24" ht="19" customHeight="1">
      <x:c r="A24" s="17" t="str">
        <x:v>Bangladesh</x:v>
      </x:c>
      <x:c r="B24" s="17" t="str">
        <x:v>BD</x:v>
      </x:c>
      <x:c r="C24" s="21" t="n">
        <x:f>IF(O24="Complet",SUM(M24:N24),"")</x:f>
        <x:v>348</x:v>
      </x:c>
      <x:c r="D24" s="21" t="n">
        <x:v>21</x:v>
      </x:c>
      <x:c r="E24" s="21" t="n">
        <x:v>66748</x:v>
      </x:c>
      <x:c r="F24" s="19"/>
      <x:c r="G24" s="21" t="n">
        <x:v>127</x:v>
      </x:c>
      <x:c r="H24" s="21"/>
      <x:c r="I24" s="17"/>
      <x:c r="J24" s="17"/>
      <x:c r="K24" s="21" t="str">
        <x:f>IF(AND(ISNUMBER(H24),ISNUMBER(C24),C24&gt;0,I24&lt;&gt;"non précisée"),H24/C24,"")</x:f>
      </x:c>
      <x:c r="L24" s="23"/>
      <x:c r="M24" s="21" t="n">
        <x:v>348</x:v>
      </x:c>
      <x:c r="N24" s="21"/>
      <x:c r="O24" s="17" t="str">
        <x:v>Complet</x:v>
      </x:c>
      <x:c r="P24" s="17" t="n">
        <x:v>2024</x:v>
      </x:c>
      <x:c r="Q24" s="17" t="str">
        <x:v>Effectif publié</x:v>
      </x:c>
      <x:c r="R24" s="17" t="str">
        <x:v>État membre de l’ONU</x:v>
      </x:c>
      <x:c r="S24" s="17"/>
    </x:row>
    <x:row r="25" ht="19" customHeight="1">
      <x:c r="A25" t="str">
        <x:v>Barbade</x:v>
      </x:c>
      <x:c r="B25" t="str">
        <x:v>BB</x:v>
      </x:c>
      <x:c r="C25" s="20" t="n">
        <x:f>IF(O25="Complet",SUM(M25:N25),"")</x:f>
        <x:v>52</x:v>
      </x:c>
      <x:c r="D25" s="20" t="n">
        <x:v>18</x:v>
      </x:c>
      <x:c r="E25" s="20" t="n">
        <x:v>0</x:v>
      </x:c>
      <x:c r="F25" s="18"/>
      <x:c r="G25" s="20" t="n">
        <x:v>80</x:v>
      </x:c>
      <x:c r="H25" s="20"/>
      <x:c r="I25"/>
      <x:c r="J25"/>
      <x:c r="K25" s="20" t="str">
        <x:f>IF(AND(ISNUMBER(H25),ISNUMBER(C25),C25&gt;0,I25&lt;&gt;"non précisée"),H25/C25,"")</x:f>
      </x:c>
      <x:c r="L25" s="22"/>
      <x:c r="M25" s="20" t="n">
        <x:v>31</x:v>
      </x:c>
      <x:c r="N25" s="20" t="n">
        <x:v>21</x:v>
      </x:c>
      <x:c r="O25" t="str">
        <x:v>Complet</x:v>
      </x:c>
      <x:c r="P25"/>
      <x:c r="Q25" t="str">
        <x:v>Sans organe local élu</x:v>
      </x:c>
      <x:c r="R25" t="str">
        <x:v>État membre de l’ONU</x:v>
      </x:c>
      <x:c r="S25"/>
    </x:row>
    <x:row r="26" ht="19" customHeight="1">
      <x:c r="A26" s="17" t="str">
        <x:v>Belgique</x:v>
      </x:c>
      <x:c r="B26" s="17" t="str">
        <x:v>BE</x:v>
      </x:c>
      <x:c r="C26" s="21" t="n">
        <x:f>IF(O26="Complet",SUM(M26:N26),"")</x:f>
        <x:v>209</x:v>
      </x:c>
      <x:c r="D26" s="21" t="n">
        <x:v>14</x:v>
      </x:c>
      <x:c r="E26" s="21" t="n">
        <x:v>12149</x:v>
      </x:c>
      <x:c r="F26" s="19" t="n">
        <x:v>0.364</x:v>
      </x:c>
      <x:c r="G26" s="21" t="n">
        <x:v>34</x:v>
      </x:c>
      <x:c r="H26" s="21" t="n">
        <x:v>3400000</x:v>
      </x:c>
      <x:c r="I26" s="17" t="str">
        <x:v>mensuelle</x:v>
      </x:c>
      <x:c r="J26" s="17" t="str">
        <x:v>environ</x:v>
      </x:c>
      <x:c r="K26" s="21" t="n">
        <x:f>IF(AND(ISNUMBER(H26),ISNUMBER(C26),C26&gt;0,I26&lt;&gt;"non précisée"),H26/C26,"")</x:f>
        <x:v>16267.942583732058</x:v>
      </x:c>
      <x:c r="L26" s="23" t="n">
        <x:v>46259</x:v>
      </x:c>
      <x:c r="M26" s="21" t="n">
        <x:v>150</x:v>
      </x:c>
      <x:c r="N26" s="21" t="n">
        <x:v>59</x:v>
      </x:c>
      <x:c r="O26" s="17" t="str">
        <x:v>Complet</x:v>
      </x:c>
      <x:c r="P26" s="17" t="n">
        <x:v>2024</x:v>
      </x:c>
      <x:c r="Q26" s="17" t="str">
        <x:v>Effectif publié</x:v>
      </x:c>
      <x:c r="R26" s="17" t="str">
        <x:v>État membre de l’ONU</x:v>
      </x:c>
      <x:c r="S26" s="17" t="str">
        <x:v>Space / GWI</x:v>
      </x:c>
    </x:row>
    <x:row r="27" ht="19" customHeight="1">
      <x:c r="A27" t="str">
        <x:v>Belize</x:v>
      </x:c>
      <x:c r="B27" t="str">
        <x:v>BZ</x:v>
      </x:c>
      <x:c r="C27" s="20" t="n">
        <x:f>IF(O27="Complet",SUM(M27:N27),"")</x:f>
        <x:v>46</x:v>
      </x:c>
      <x:c r="D27" s="20" t="n">
        <x:v>18</x:v>
      </x:c>
      <x:c r="E27" s="20" t="n">
        <x:v>1381</x:v>
      </x:c>
      <x:c r="F27" s="18"/>
      <x:c r="G27" s="20" t="n">
        <x:v>97</x:v>
      </x:c>
      <x:c r="H27" s="20"/>
      <x:c r="I27"/>
      <x:c r="J27"/>
      <x:c r="K27" s="20" t="str">
        <x:f>IF(AND(ISNUMBER(H27),ISNUMBER(C27),C27&gt;0,I27&lt;&gt;"non précisée"),H27/C27,"")</x:f>
      </x:c>
      <x:c r="L27" s="22"/>
      <x:c r="M27" s="20" t="n">
        <x:v>32</x:v>
      </x:c>
      <x:c r="N27" s="20" t="n">
        <x:v>14</x:v>
      </x:c>
      <x:c r="O27" t="str">
        <x:v>Complet</x:v>
      </x:c>
      <x:c r="P27" t="n">
        <x:v>2024</x:v>
      </x:c>
      <x:c r="Q27" t="str">
        <x:v>Effectif publié</x:v>
      </x:c>
      <x:c r="R27" t="str">
        <x:v>État membre de l’ONU</x:v>
      </x:c>
      <x:c r="S27"/>
    </x:row>
    <x:row r="28" ht="19" customHeight="1">
      <x:c r="A28" s="17" t="str">
        <x:v>Bénin</x:v>
      </x:c>
      <x:c r="B28" s="17" t="str">
        <x:v>BJ</x:v>
      </x:c>
      <x:c r="C28" s="21" t="n">
        <x:f>IF(O28="Complet",SUM(M28:N28),"")</x:f>
        <x:v>134</x:v>
      </x:c>
      <x:c r="D28" s="21" t="n">
        <x:v>19</x:v>
      </x:c>
      <x:c r="E28" s="21" t="n">
        <x:v>1815</x:v>
      </x:c>
      <x:c r="F28" s="19"/>
      <x:c r="G28" s="21" t="n">
        <x:v>140</x:v>
      </x:c>
      <x:c r="H28" s="21"/>
      <x:c r="I28" s="17"/>
      <x:c r="J28" s="17"/>
      <x:c r="K28" s="21" t="str">
        <x:f>IF(AND(ISNUMBER(H28),ISNUMBER(C28),C28&gt;0,I28&lt;&gt;"non précisée"),H28/C28,"")</x:f>
      </x:c>
      <x:c r="L28" s="23"/>
      <x:c r="M28" s="21" t="n">
        <x:v>109</x:v>
      </x:c>
      <x:c r="N28" s="21" t="n">
        <x:v>25</x:v>
      </x:c>
      <x:c r="O28" s="17" t="str">
        <x:v>Complet</x:v>
      </x:c>
      <x:c r="P28" s="17" t="n">
        <x:v>2020</x:v>
      </x:c>
      <x:c r="Q28" s="17" t="str">
        <x:v>Effectif publié</x:v>
      </x:c>
      <x:c r="R28" s="17" t="str">
        <x:v>État membre de l’ONU</x:v>
      </x:c>
      <x:c r="S28" s="17"/>
    </x:row>
    <x:row r="29" ht="19" customHeight="1">
      <x:c r="A29" t="str">
        <x:v>Bhoutan</x:v>
      </x:c>
      <x:c r="B29" t="str">
        <x:v>BT</x:v>
      </x:c>
      <x:c r="C29" s="20" t="n">
        <x:f>IF(O29="Complet",SUM(M29:N29),"")</x:f>
        <x:v>72</x:v>
      </x:c>
      <x:c r="D29" s="20" t="n">
        <x:v>9</x:v>
      </x:c>
      <x:c r="E29" s="20" t="n">
        <x:v>1464</x:v>
      </x:c>
      <x:c r="F29" s="18"/>
      <x:c r="G29" s="20" t="n">
        <x:v>102</x:v>
      </x:c>
      <x:c r="H29" s="20"/>
      <x:c r="I29"/>
      <x:c r="J29"/>
      <x:c r="K29" s="20" t="str">
        <x:f>IF(AND(ISNUMBER(H29),ISNUMBER(C29),C29&gt;0,I29&lt;&gt;"non précisée"),H29/C29,"")</x:f>
      </x:c>
      <x:c r="L29" s="22"/>
      <x:c r="M29" s="20" t="n">
        <x:v>47</x:v>
      </x:c>
      <x:c r="N29" s="20" t="n">
        <x:v>25</x:v>
      </x:c>
      <x:c r="O29" t="str">
        <x:v>Complet</x:v>
      </x:c>
      <x:c r="P29" t="n">
        <x:v>2021</x:v>
      </x:c>
      <x:c r="Q29" t="str">
        <x:v>Effectif publié</x:v>
      </x:c>
      <x:c r="R29" t="str">
        <x:v>État membre de l’ONU</x:v>
      </x:c>
      <x:c r="S29"/>
    </x:row>
    <x:row r="30" ht="19" customHeight="1">
      <x:c r="A30" s="17" t="str">
        <x:v>Biélorussie</x:v>
      </x:c>
      <x:c r="B30" s="17" t="str">
        <x:v>BY</x:v>
      </x:c>
      <x:c r="C30" s="21" t="n">
        <x:f>IF(O30="Complet",SUM(M30:N30),"")</x:f>
        <x:v>165</x:v>
      </x:c>
      <x:c r="D30" s="21" t="n">
        <x:v>24</x:v>
      </x:c>
      <x:c r="E30" s="21" t="n">
        <x:v>12511</x:v>
      </x:c>
      <x:c r="F30" s="19"/>
      <x:c r="G30" s="21"/>
      <x:c r="H30" s="21"/>
      <x:c r="I30" s="17"/>
      <x:c r="J30" s="17"/>
      <x:c r="K30" s="21" t="str">
        <x:f>IF(AND(ISNUMBER(H30),ISNUMBER(C30),C30&gt;0,I30&lt;&gt;"non précisée"),H30/C30,"")</x:f>
      </x:c>
      <x:c r="L30" s="23"/>
      <x:c r="M30" s="21" t="n">
        <x:v>109</x:v>
      </x:c>
      <x:c r="N30" s="21" t="n">
        <x:v>56</x:v>
      </x:c>
      <x:c r="O30" s="17" t="str">
        <x:v>Complet</x:v>
      </x:c>
      <x:c r="P30" s="17" t="n">
        <x:v>2024</x:v>
      </x:c>
      <x:c r="Q30" s="17" t="str">
        <x:v>Effectif publié</x:v>
      </x:c>
      <x:c r="R30" s="17" t="str">
        <x:v>État membre de l’ONU</x:v>
      </x:c>
      <x:c r="S30" s="17"/>
    </x:row>
    <x:row r="31" ht="19" customHeight="1">
      <x:c r="A31" t="str">
        <x:v>Bolivie</x:v>
      </x:c>
      <x:c r="B31" t="str">
        <x:v>BO</x:v>
      </x:c>
      <x:c r="C31" s="20" t="n">
        <x:f>IF(O31="Complet",SUM(M31:N31),"")</x:f>
        <x:v>166</x:v>
      </x:c>
      <x:c r="D31" s="20" t="n">
        <x:v>14</x:v>
      </x:c>
      <x:c r="E31" s="20" t="n">
        <x:v>2253</x:v>
      </x:c>
      <x:c r="F31" s="18"/>
      <x:c r="G31" s="20" t="n">
        <x:v>105</x:v>
      </x:c>
      <x:c r="H31" s="20"/>
      <x:c r="I31"/>
      <x:c r="J31"/>
      <x:c r="K31" s="20" t="str">
        <x:f>IF(AND(ISNUMBER(H31),ISNUMBER(C31),C31&gt;0,I31&lt;&gt;"non précisée"),H31/C31,"")</x:f>
      </x:c>
      <x:c r="L31" s="22"/>
      <x:c r="M31" s="20" t="n">
        <x:v>130</x:v>
      </x:c>
      <x:c r="N31" s="20" t="n">
        <x:v>36</x:v>
      </x:c>
      <x:c r="O31" t="str">
        <x:v>Complet</x:v>
      </x:c>
      <x:c r="P31" t="n">
        <x:v>2021</x:v>
      </x:c>
      <x:c r="Q31" t="str">
        <x:v>Effectif publié</x:v>
      </x:c>
      <x:c r="R31" t="str">
        <x:v>État membre de l’ONU</x:v>
      </x:c>
      <x:c r="S31"/>
    </x:row>
    <x:row r="32" ht="19" customHeight="1">
      <x:c r="A32" s="17" t="str">
        <x:v>Bosnie-Herzégovine</x:v>
      </x:c>
      <x:c r="B32" s="17" t="str">
        <x:v>BA</x:v>
      </x:c>
      <x:c r="C32" s="21" t="n">
        <x:f>IF(O32="Complet",SUM(M32:N32),"")</x:f>
        <x:v>57</x:v>
      </x:c>
      <x:c r="D32" s="21" t="n">
        <x:v>8</x:v>
      </x:c>
      <x:c r="E32" s="21" t="n">
        <x:v>3177</x:v>
      </x:c>
      <x:c r="F32" s="19"/>
      <x:c r="G32" s="21" t="n">
        <x:v>61</x:v>
      </x:c>
      <x:c r="H32" s="21"/>
      <x:c r="I32" s="17"/>
      <x:c r="J32" s="17"/>
      <x:c r="K32" s="21" t="str">
        <x:f>IF(AND(ISNUMBER(H32),ISNUMBER(C32),C32&gt;0,I32&lt;&gt;"non précisée"),H32/C32,"")</x:f>
      </x:c>
      <x:c r="L32" s="23"/>
      <x:c r="M32" s="21" t="n">
        <x:v>42</x:v>
      </x:c>
      <x:c r="N32" s="21" t="n">
        <x:v>15</x:v>
      </x:c>
      <x:c r="O32" s="17" t="str">
        <x:v>Complet</x:v>
      </x:c>
      <x:c r="P32" s="17" t="n">
        <x:v>2024</x:v>
      </x:c>
      <x:c r="Q32" s="17" t="str">
        <x:v>Effectif publié</x:v>
      </x:c>
      <x:c r="R32" s="17" t="str">
        <x:v>État membre de l’ONU</x:v>
      </x:c>
      <x:c r="S32" s="17"/>
    </x:row>
    <x:row r="33" ht="19" customHeight="1">
      <x:c r="A33" t="str">
        <x:v>Botswana</x:v>
      </x:c>
      <x:c r="B33" t="str">
        <x:v>BW</x:v>
      </x:c>
      <x:c r="C33" s="20" t="n">
        <x:f>IF(O33="Complet",SUM(M33:N33),"")</x:f>
        <x:v>67</x:v>
      </x:c>
      <x:c r="D33" s="20" t="n">
        <x:v>18</x:v>
      </x:c>
      <x:c r="E33" s="20" t="n">
        <x:v>609</x:v>
      </x:c>
      <x:c r="F33" s="18"/>
      <x:c r="G33" s="20" t="n">
        <x:v>124</x:v>
      </x:c>
      <x:c r="H33" s="20"/>
      <x:c r="I33"/>
      <x:c r="J33"/>
      <x:c r="K33" s="20" t="str">
        <x:f>IF(AND(ISNUMBER(H33),ISNUMBER(C33),C33&gt;0,I33&lt;&gt;"non précisée"),H33/C33,"")</x:f>
      </x:c>
      <x:c r="L33" s="22"/>
      <x:c r="M33" s="20" t="n">
        <x:v>67</x:v>
      </x:c>
      <x:c r="N33" s="20"/>
      <x:c r="O33" t="str">
        <x:v>Complet</x:v>
      </x:c>
      <x:c r="P33" t="n">
        <x:v>2024</x:v>
      </x:c>
      <x:c r="Q33" t="str">
        <x:v>Effectif publié</x:v>
      </x:c>
      <x:c r="R33" t="str">
        <x:v>État membre de l’ONU</x:v>
      </x:c>
      <x:c r="S33"/>
    </x:row>
    <x:row r="34" ht="19" customHeight="1">
      <x:c r="A34" s="17" t="str">
        <x:v>Brésil</x:v>
      </x:c>
      <x:c r="B34" s="17" t="str">
        <x:v>BR</x:v>
      </x:c>
      <x:c r="C34" s="21" t="n">
        <x:f>IF(O34="Complet",SUM(M34:N34),"")</x:f>
        <x:v>594</x:v>
      </x:c>
      <x:c r="D34" s="21" t="n">
        <x:v>31</x:v>
      </x:c>
      <x:c r="E34" s="21" t="n">
        <x:v>58094</x:v>
      </x:c>
      <x:c r="F34" s="19" t="n">
        <x:v>0.604</x:v>
      </x:c>
      <x:c r="G34" s="21" t="n">
        <x:v>71</x:v>
      </x:c>
      <x:c r="H34" s="21" t="n">
        <x:v>50000000</x:v>
      </x:c>
      <x:c r="I34" s="17" t="str">
        <x:v>mensuelle</x:v>
      </x:c>
      <x:c r="J34" s="17" t="str">
        <x:v>plus de</x:v>
      </x:c>
      <x:c r="K34" s="21" t="n">
        <x:f>IF(AND(ISNUMBER(H34),ISNUMBER(C34),C34&gt;0,I34&lt;&gt;"non précisée"),H34/C34,"")</x:f>
        <x:v>84175.08417508418</x:v>
      </x:c>
      <x:c r="L34" s="23" t="n">
        <x:v>46167</x:v>
      </x:c>
      <x:c r="M34" s="21" t="n">
        <x:v>513</x:v>
      </x:c>
      <x:c r="N34" s="21" t="n">
        <x:v>81</x:v>
      </x:c>
      <x:c r="O34" s="17" t="str">
        <x:v>Complet</x:v>
      </x:c>
      <x:c r="P34" s="17" t="n">
        <x:v>2024</x:v>
      </x:c>
      <x:c r="Q34" s="17" t="str">
        <x:v>Effectif publié</x:v>
      </x:c>
      <x:c r="R34" s="17" t="str">
        <x:v>État membre de l’ONU</x:v>
      </x:c>
      <x:c r="S34" s="17" t="str">
        <x:v>OpenAI</x:v>
      </x:c>
    </x:row>
    <x:row r="35" ht="19" customHeight="1">
      <x:c r="A35" t="str">
        <x:v>Brunei</x:v>
      </x:c>
      <x:c r="B35" t="str">
        <x:v>BN</x:v>
      </x:c>
      <x:c r="C35" s="20" t="n">
        <x:f>IF(O35="Complet",SUM(M35:N35),"")</x:f>
        <x:v>35</x:v>
      </x:c>
      <x:c r="D35" s="20" t="n">
        <x:v>10</x:v>
      </x:c>
      <x:c r="E35" s="20" t="n">
        <x:v>0</x:v>
      </x:c>
      <x:c r="F35" s="18"/>
      <x:c r="G35" s="20" t="n">
        <x:v>68</x:v>
      </x:c>
      <x:c r="H35" s="20"/>
      <x:c r="I35"/>
      <x:c r="J35"/>
      <x:c r="K35" s="20" t="str">
        <x:f>IF(AND(ISNUMBER(H35),ISNUMBER(C35),C35&gt;0,I35&lt;&gt;"non précisée"),H35/C35,"")</x:f>
      </x:c>
      <x:c r="L35" s="22"/>
      <x:c r="M35" s="20" t="n">
        <x:v>35</x:v>
      </x:c>
      <x:c r="N35" s="20"/>
      <x:c r="O35" t="str">
        <x:v>Complet</x:v>
      </x:c>
      <x:c r="P35"/>
      <x:c r="Q35" t="str">
        <x:v>Sans organe local élu</x:v>
      </x:c>
      <x:c r="R35" t="str">
        <x:v>État membre de l’ONU</x:v>
      </x:c>
      <x:c r="S35"/>
    </x:row>
    <x:row r="36" ht="19" customHeight="1">
      <x:c r="A36" s="17" t="str">
        <x:v>Bulgarie</x:v>
      </x:c>
      <x:c r="B36" s="17" t="str">
        <x:v>BG</x:v>
      </x:c>
      <x:c r="C36" s="21" t="n">
        <x:f>IF(O36="Complet",SUM(M36:N36),"")</x:f>
        <x:v>240</x:v>
      </x:c>
      <x:c r="D36" s="21" t="n">
        <x:v>19</x:v>
      </x:c>
      <x:c r="E36" s="21" t="n">
        <x:v>5061</x:v>
      </x:c>
      <x:c r="F36" s="19" t="n">
        <x:v>0.408</x:v>
      </x:c>
      <x:c r="G36" s="21" t="n">
        <x:v>57</x:v>
      </x:c>
      <x:c r="H36" s="21"/>
      <x:c r="I36" s="17"/>
      <x:c r="J36" s="17"/>
      <x:c r="K36" s="21" t="str">
        <x:f>IF(AND(ISNUMBER(H36),ISNUMBER(C36),C36&gt;0,I36&lt;&gt;"non précisée"),H36/C36,"")</x:f>
      </x:c>
      <x:c r="L36" s="23"/>
      <x:c r="M36" s="21" t="n">
        <x:v>240</x:v>
      </x:c>
      <x:c r="N36" s="21"/>
      <x:c r="O36" s="17" t="str">
        <x:v>Complet</x:v>
      </x:c>
      <x:c r="P36" s="17" t="n">
        <x:v>2023</x:v>
      </x:c>
      <x:c r="Q36" s="17" t="str">
        <x:v>Effectif publié</x:v>
      </x:c>
      <x:c r="R36" s="17" t="str">
        <x:v>État membre de l’ONU</x:v>
      </x:c>
      <x:c r="S36" s="17"/>
    </x:row>
    <x:row r="37" ht="19" customHeight="1">
      <x:c r="A37" t="str">
        <x:v>Burkina Faso</x:v>
      </x:c>
      <x:c r="B37" t="str">
        <x:v>BF</x:v>
      </x:c>
      <x:c r="C37" s="20" t="n">
        <x:f>IF(O37="Complet",SUM(M37:N37),"")</x:f>
        <x:v>58</x:v>
      </x:c>
      <x:c r="D37" s="20" t="n">
        <x:v>21</x:v>
      </x:c>
      <x:c r="E37" s="20" t="n">
        <x:v>18602</x:v>
      </x:c>
      <x:c r="F37" s="18"/>
      <x:c r="G37" s="20" t="n">
        <x:v>161</x:v>
      </x:c>
      <x:c r="H37" s="20"/>
      <x:c r="I37"/>
      <x:c r="J37"/>
      <x:c r="K37" s="20" t="str">
        <x:f>IF(AND(ISNUMBER(H37),ISNUMBER(C37),C37&gt;0,I37&lt;&gt;"non précisée"),H37/C37,"")</x:f>
      </x:c>
      <x:c r="L37" s="22"/>
      <x:c r="M37" s="20" t="n">
        <x:v>58</x:v>
      </x:c>
      <x:c r="N37" s="20"/>
      <x:c r="O37" t="str">
        <x:v>Complet</x:v>
      </x:c>
      <x:c r="P37" t="n">
        <x:v>2016</x:v>
      </x:c>
      <x:c r="Q37" t="str">
        <x:v>Effectif publié</x:v>
      </x:c>
      <x:c r="R37" t="str">
        <x:v>État membre de l’ONU</x:v>
      </x:c>
      <x:c r="S37"/>
    </x:row>
    <x:row r="38" ht="19" customHeight="1">
      <x:c r="A38" s="17" t="str">
        <x:v>Burundi</x:v>
      </x:c>
      <x:c r="B38" s="17" t="str">
        <x:v>BI</x:v>
      </x:c>
      <x:c r="C38" s="21" t="n">
        <x:f>IF(O38="Complet",SUM(M38:N38),"")</x:f>
        <x:v>124</x:v>
      </x:c>
      <x:c r="D38" s="21" t="n">
        <x:v>13</x:v>
      </x:c>
      <x:c r="E38" s="21" t="n">
        <x:v>3495</x:v>
      </x:c>
      <x:c r="F38" s="19"/>
      <x:c r="G38" s="21" t="n">
        <x:v>169</x:v>
      </x:c>
      <x:c r="H38" s="21"/>
      <x:c r="I38" s="17"/>
      <x:c r="J38" s="17"/>
      <x:c r="K38" s="21" t="str">
        <x:f>IF(AND(ISNUMBER(H38),ISNUMBER(C38),C38&gt;0,I38&lt;&gt;"non précisée"),H38/C38,"")</x:f>
      </x:c>
      <x:c r="L38" s="23"/>
      <x:c r="M38" s="21" t="n">
        <x:v>111</x:v>
      </x:c>
      <x:c r="N38" s="21" t="n">
        <x:v>13</x:v>
      </x:c>
      <x:c r="O38" s="17" t="str">
        <x:v>Complet</x:v>
      </x:c>
      <x:c r="P38" s="17" t="n">
        <x:v>2020</x:v>
      </x:c>
      <x:c r="Q38" s="17" t="str">
        <x:v>Effectif publié</x:v>
      </x:c>
      <x:c r="R38" s="17" t="str">
        <x:v>État membre de l’ONU</x:v>
      </x:c>
      <x:c r="S38" s="17"/>
    </x:row>
    <x:row r="39" ht="19" customHeight="1">
      <x:c r="A39" t="str">
        <x:v>Cambodge</x:v>
      </x:c>
      <x:c r="B39" t="str">
        <x:v>KH</x:v>
      </x:c>
      <x:c r="C39" s="20" t="n">
        <x:f>IF(O39="Complet",SUM(M39:N39),"")</x:f>
        <x:v>187</x:v>
      </x:c>
      <x:c r="D39" s="20" t="n">
        <x:v>27</x:v>
      </x:c>
      <x:c r="E39" s="20" t="n">
        <x:v>15822</x:v>
      </x:c>
      <x:c r="F39" s="18"/>
      <x:c r="G39" s="20" t="n">
        <x:v>132</x:v>
      </x:c>
      <x:c r="H39" s="20"/>
      <x:c r="I39"/>
      <x:c r="J39"/>
      <x:c r="K39" s="20" t="str">
        <x:f>IF(AND(ISNUMBER(H39),ISNUMBER(C39),C39&gt;0,I39&lt;&gt;"non précisée"),H39/C39,"")</x:f>
      </x:c>
      <x:c r="L39" s="22"/>
      <x:c r="M39" s="20" t="n">
        <x:v>125</x:v>
      </x:c>
      <x:c r="N39" s="20" t="n">
        <x:v>62</x:v>
      </x:c>
      <x:c r="O39" t="str">
        <x:v>Complet</x:v>
      </x:c>
      <x:c r="P39" t="n">
        <x:v>2024</x:v>
      </x:c>
      <x:c r="Q39" t="str">
        <x:v>Effectif publié</x:v>
      </x:c>
      <x:c r="R39" t="str">
        <x:v>État membre de l’ONU</x:v>
      </x:c>
      <x:c r="S39"/>
    </x:row>
    <x:row r="40" ht="19" customHeight="1">
      <x:c r="A40" s="17" t="str">
        <x:v>Cameroun</x:v>
      </x:c>
      <x:c r="B40" s="17" t="str">
        <x:v>CM</x:v>
      </x:c>
      <x:c r="C40" s="21" t="n">
        <x:f>IF(O40="Complet",SUM(M40:N40),"")</x:f>
        <x:v>280</x:v>
      </x:c>
      <x:c r="D40" s="21" t="n">
        <x:v>32</x:v>
      </x:c>
      <x:c r="E40" s="21" t="n">
        <x:v>11526</x:v>
      </x:c>
      <x:c r="F40" s="19"/>
      <x:c r="G40" s="21" t="n">
        <x:v>147</x:v>
      </x:c>
      <x:c r="H40" s="21"/>
      <x:c r="I40" s="17"/>
      <x:c r="J40" s="17"/>
      <x:c r="K40" s="21" t="str">
        <x:f>IF(AND(ISNUMBER(H40),ISNUMBER(C40),C40&gt;0,I40&lt;&gt;"non précisée"),H40/C40,"")</x:f>
      </x:c>
      <x:c r="L40" s="23"/>
      <x:c r="M40" s="21" t="n">
        <x:v>180</x:v>
      </x:c>
      <x:c r="N40" s="21" t="n">
        <x:v>100</x:v>
      </x:c>
      <x:c r="O40" s="17" t="str">
        <x:v>Complet</x:v>
      </x:c>
      <x:c r="P40" s="17" t="n">
        <x:v>2020</x:v>
      </x:c>
      <x:c r="Q40" s="17" t="str">
        <x:v>Effectif publié</x:v>
      </x:c>
      <x:c r="R40" s="17" t="str">
        <x:v>État membre de l’ONU</x:v>
      </x:c>
      <x:c r="S40" s="17"/>
    </x:row>
    <x:row r="41" ht="19" customHeight="1">
      <x:c r="A41" t="str">
        <x:v>Canada</x:v>
      </x:c>
      <x:c r="B41" t="str">
        <x:v>CA</x:v>
      </x:c>
      <x:c r="C41" s="20" t="n">
        <x:f>IF(O41="Complet",SUM(M41:N41),"")</x:f>
        <x:v>441</x:v>
      </x:c>
      <x:c r="D41" s="20" t="n">
        <x:v>26</x:v>
      </x:c>
      <x:c r="E41" s="20" t="n">
        <x:v>23083</x:v>
      </x:c>
      <x:c r="F41" s="18" t="n">
        <x:v>0.315</x:v>
      </x:c>
      <x:c r="G41" s="20" t="n">
        <x:v>30</x:v>
      </x:c>
      <x:c r="H41" s="20"/>
      <x:c r="I41"/>
      <x:c r="J41"/>
      <x:c r="K41" s="20" t="str">
        <x:f>IF(AND(ISNUMBER(H41),ISNUMBER(C41),C41&gt;0,I41&lt;&gt;"non précisée"),H41/C41,"")</x:f>
      </x:c>
      <x:c r="L41" s="22"/>
      <x:c r="M41" s="20" t="n">
        <x:v>343</x:v>
      </x:c>
      <x:c r="N41" s="20" t="n">
        <x:v>98</x:v>
      </x:c>
      <x:c r="O41" t="str">
        <x:v>Complet</x:v>
      </x:c>
      <x:c r="P41" t="n">
        <x:v>2015</x:v>
      </x:c>
      <x:c r="Q41" t="str">
        <x:v>Effectif publié</x:v>
      </x:c>
      <x:c r="R41" t="str">
        <x:v>État membre de l’ONU</x:v>
      </x:c>
      <x:c r="S41"/>
    </x:row>
    <x:row r="42" ht="19" customHeight="1">
      <x:c r="A42" s="17" t="str">
        <x:v>Cap-Vert</x:v>
      </x:c>
      <x:c r="B42" s="17" t="str">
        <x:v>CV</x:v>
      </x:c>
      <x:c r="C42" s="21" t="n">
        <x:f>IF(O42="Complet",SUM(M42:N42),"")</x:f>
        <x:v>72</x:v>
      </x:c>
      <x:c r="D42" s="21" t="n">
        <x:v>16</x:v>
      </x:c>
      <x:c r="E42" s="21" t="n">
        <x:v>350</x:v>
      </x:c>
      <x:c r="F42" s="19"/>
      <x:c r="G42" s="21" t="n">
        <x:v>121</x:v>
      </x:c>
      <x:c r="H42" s="21"/>
      <x:c r="I42" s="17"/>
      <x:c r="J42" s="17"/>
      <x:c r="K42" s="21" t="str">
        <x:f>IF(AND(ISNUMBER(H42),ISNUMBER(C42),C42&gt;0,I42&lt;&gt;"non précisée"),H42/C42,"")</x:f>
      </x:c>
      <x:c r="L42" s="23"/>
      <x:c r="M42" s="21" t="n">
        <x:v>72</x:v>
      </x:c>
      <x:c r="N42" s="21"/>
      <x:c r="O42" s="17" t="str">
        <x:v>Complet</x:v>
      </x:c>
      <x:c r="P42" s="17" t="n">
        <x:v>2024</x:v>
      </x:c>
      <x:c r="Q42" s="17" t="str">
        <x:v>Effectif publié</x:v>
      </x:c>
      <x:c r="R42" s="17" t="str">
        <x:v>État membre de l’ONU</x:v>
      </x:c>
      <x:c r="S42" s="17"/>
    </x:row>
    <x:row r="43" ht="19" customHeight="1">
      <x:c r="A43" t="str">
        <x:v>Chili</x:v>
      </x:c>
      <x:c r="B43" t="str">
        <x:v>CL</x:v>
      </x:c>
      <x:c r="C43" s="20" t="n">
        <x:f>IF(O43="Complet",SUM(M43:N43),"")</x:f>
        <x:v>205</x:v>
      </x:c>
      <x:c r="D43" s="20" t="n">
        <x:v>24</x:v>
      </x:c>
      <x:c r="E43" s="20" t="n">
        <x:v>2919</x:v>
      </x:c>
      <x:c r="F43" s="18" t="n">
        <x:v>0.39</x:v>
      </x:c>
      <x:c r="G43" s="20" t="n">
        <x:v>63</x:v>
      </x:c>
      <x:c r="H43" s="20"/>
      <x:c r="I43"/>
      <x:c r="J43"/>
      <x:c r="K43" s="20" t="str">
        <x:f>IF(AND(ISNUMBER(H43),ISNUMBER(C43),C43&gt;0,I43&lt;&gt;"non précisée"),H43/C43,"")</x:f>
      </x:c>
      <x:c r="L43" s="22"/>
      <x:c r="M43" s="20" t="n">
        <x:v>155</x:v>
      </x:c>
      <x:c r="N43" s="20" t="n">
        <x:v>50</x:v>
      </x:c>
      <x:c r="O43" t="str">
        <x:v>Complet</x:v>
      </x:c>
      <x:c r="P43" t="n">
        <x:v>2024</x:v>
      </x:c>
      <x:c r="Q43" t="str">
        <x:v>Effectif publié</x:v>
      </x:c>
      <x:c r="R43" t="str">
        <x:v>État membre de l’ONU</x:v>
      </x:c>
      <x:c r="S43"/>
    </x:row>
    <x:row r="44" ht="19" customHeight="1">
      <x:c r="A44" s="17" t="str">
        <x:v>Chine</x:v>
      </x:c>
      <x:c r="B44" s="17" t="str">
        <x:v>CN</x:v>
      </x:c>
      <x:c r="C44" s="21" t="n">
        <x:f>IF(O44="Complet",SUM(M44:N44),"")</x:f>
        <x:v>2977</x:v>
      </x:c>
      <x:c r="D44" s="21" t="n">
        <x:v>24</x:v>
      </x:c>
      <x:c r="E44" s="21" t="n">
        <x:v>2629447</x:v>
      </x:c>
      <x:c r="F44" s="19" t="n">
        <x:v>0.08</x:v>
      </x:c>
      <x:c r="G44" s="21"/>
      <x:c r="H44" s="21"/>
      <x:c r="I44" s="17"/>
      <x:c r="J44" s="17"/>
      <x:c r="K44" s="21" t="str">
        <x:f>IF(AND(ISNUMBER(H44),ISNUMBER(C44),C44&gt;0,I44&lt;&gt;"non précisée"),H44/C44,"")</x:f>
      </x:c>
      <x:c r="L44" s="23"/>
      <x:c r="M44" s="21" t="n">
        <x:v>2977</x:v>
      </x:c>
      <x:c r="N44" s="21"/>
      <x:c r="O44" s="17" t="str">
        <x:v>Complet</x:v>
      </x:c>
      <x:c r="P44" s="17" t="n">
        <x:v>2022</x:v>
      </x:c>
      <x:c r="Q44" s="17" t="str">
        <x:v>Effectif publié</x:v>
      </x:c>
      <x:c r="R44" s="17" t="str">
        <x:v>État membre de l’ONU</x:v>
      </x:c>
      <x:c r="S44" s="17"/>
    </x:row>
    <x:row r="45" ht="19" customHeight="1">
      <x:c r="A45" t="str">
        <x:v>Chypre</x:v>
      </x:c>
      <x:c r="B45" t="str">
        <x:v>CY</x:v>
      </x:c>
      <x:c r="C45" s="20" t="n">
        <x:f>IF(O45="Complet",SUM(M45:N45),"")</x:f>
        <x:v>56</x:v>
      </x:c>
      <x:c r="D45" s="20" t="n">
        <x:v>18</x:v>
      </x:c>
      <x:c r="E45" s="20" t="n">
        <x:v>3394</x:v>
      </x:c>
      <x:c r="F45" s="18"/>
      <x:c r="G45" s="20" t="n">
        <x:v>16</x:v>
      </x:c>
      <x:c r="H45" s="20"/>
      <x:c r="I45"/>
      <x:c r="J45"/>
      <x:c r="K45" s="20" t="str">
        <x:f>IF(AND(ISNUMBER(H45),ISNUMBER(C45),C45&gt;0,I45&lt;&gt;"non précisée"),H45/C45,"")</x:f>
      </x:c>
      <x:c r="L45" s="22"/>
      <x:c r="M45" s="20" t="n">
        <x:v>56</x:v>
      </x:c>
      <x:c r="N45" s="20"/>
      <x:c r="O45" t="str">
        <x:v>Complet</x:v>
      </x:c>
      <x:c r="P45" t="n">
        <x:v>2016</x:v>
      </x:c>
      <x:c r="Q45" t="str">
        <x:v>Effectif publié</x:v>
      </x:c>
      <x:c r="R45" t="str">
        <x:v>État membre de l’ONU</x:v>
      </x:c>
      <x:c r="S45"/>
    </x:row>
    <x:row r="46" ht="19" customHeight="1">
      <x:c r="A46" s="17" t="str">
        <x:v>Colombie</x:v>
      </x:c>
      <x:c r="B46" s="17" t="str">
        <x:v>CO</x:v>
      </x:c>
      <x:c r="C46" s="21" t="n">
        <x:f>IF(O46="Complet",SUM(M46:N46),"")</x:f>
        <x:v>286</x:v>
      </x:c>
      <x:c r="D46" s="21" t="n">
        <x:v>19</x:v>
      </x:c>
      <x:c r="E46" s="21" t="n">
        <x:v>12503</x:v>
      </x:c>
      <x:c r="F46" s="19" t="n">
        <x:v>0.501</x:v>
      </x:c>
      <x:c r="G46" s="21" t="n">
        <x:v>81</x:v>
      </x:c>
      <x:c r="H46" s="21"/>
      <x:c r="I46" s="17"/>
      <x:c r="J46" s="17"/>
      <x:c r="K46" s="21" t="str">
        <x:f>IF(AND(ISNUMBER(H46),ISNUMBER(C46),C46&gt;0,I46&lt;&gt;"non précisée"),H46/C46,"")</x:f>
      </x:c>
      <x:c r="L46" s="23"/>
      <x:c r="M46" s="21" t="n">
        <x:v>183</x:v>
      </x:c>
      <x:c r="N46" s="21" t="n">
        <x:v>103</x:v>
      </x:c>
      <x:c r="O46" s="17" t="str">
        <x:v>Complet</x:v>
      </x:c>
      <x:c r="P46" s="17" t="n">
        <x:v>2023</x:v>
      </x:c>
      <x:c r="Q46" s="17" t="str">
        <x:v>Effectif publié</x:v>
      </x:c>
      <x:c r="R46" s="17" t="str">
        <x:v>État membre de l’ONU</x:v>
      </x:c>
      <x:c r="S46" s="17"/>
    </x:row>
    <x:row r="47" ht="19" customHeight="1">
      <x:c r="A47" t="str">
        <x:v>Comores</x:v>
      </x:c>
      <x:c r="B47" t="str">
        <x:v>KM</x:v>
      </x:c>
      <x:c r="C47" s="20" t="n">
        <x:f>IF(O47="Complet",SUM(M47:N47),"")</x:f>
        <x:v>33</x:v>
      </x:c>
      <x:c r="D47" s="20" t="n">
        <x:v>15</x:v>
      </x:c>
      <x:c r="E47" s="20" t="n">
        <x:v>1045</x:v>
      </x:c>
      <x:c r="F47" s="18"/>
      <x:c r="G47" s="20"/>
      <x:c r="H47" s="20"/>
      <x:c r="I47"/>
      <x:c r="J47"/>
      <x:c r="K47" s="20" t="str">
        <x:f>IF(AND(ISNUMBER(H47),ISNUMBER(C47),C47&gt;0,I47&lt;&gt;"non précisée"),H47/C47,"")</x:f>
      </x:c>
      <x:c r="L47" s="22"/>
      <x:c r="M47" s="20" t="n">
        <x:v>33</x:v>
      </x:c>
      <x:c r="N47" s="20"/>
      <x:c r="O47" t="str">
        <x:v>Complet</x:v>
      </x:c>
      <x:c r="P47" t="n">
        <x:v>2020</x:v>
      </x:c>
      <x:c r="Q47" t="str">
        <x:v>Effectif publié</x:v>
      </x:c>
      <x:c r="R47" t="str">
        <x:v>État membre de l’ONU</x:v>
      </x:c>
      <x:c r="S47"/>
    </x:row>
    <x:row r="48" ht="19" customHeight="1">
      <x:c r="A48" s="17" t="str">
        <x:v>Congo-Brazzaville</x:v>
      </x:c>
      <x:c r="B48" s="17" t="str">
        <x:v>CG</x:v>
      </x:c>
      <x:c r="C48" s="21" t="n">
        <x:f>IF(O48="Complet",SUM(M48:N48),"")</x:f>
        <x:v>223</x:v>
      </x:c>
      <x:c r="D48" s="21" t="n">
        <x:v>37</x:v>
      </x:c>
      <x:c r="E48" s="21" t="n">
        <x:v>1154</x:v>
      </x:c>
      <x:c r="F48" s="19"/>
      <x:c r="G48" s="21" t="n">
        <x:v>144</x:v>
      </x:c>
      <x:c r="H48" s="21"/>
      <x:c r="I48" s="17"/>
      <x:c r="J48" s="17"/>
      <x:c r="K48" s="21" t="str">
        <x:f>IF(AND(ISNUMBER(H48),ISNUMBER(C48),C48&gt;0,I48&lt;&gt;"non précisée"),H48/C48,"")</x:f>
      </x:c>
      <x:c r="L48" s="23"/>
      <x:c r="M48" s="21" t="n">
        <x:v>151</x:v>
      </x:c>
      <x:c r="N48" s="21" t="n">
        <x:v>72</x:v>
      </x:c>
      <x:c r="O48" s="17" t="str">
        <x:v>Complet</x:v>
      </x:c>
      <x:c r="P48" s="17" t="n">
        <x:v>2022</x:v>
      </x:c>
      <x:c r="Q48" s="17" t="str">
        <x:v>Effectif publié</x:v>
      </x:c>
      <x:c r="R48" s="17" t="str">
        <x:v>État membre de l’ONU</x:v>
      </x:c>
      <x:c r="S48" s="17"/>
    </x:row>
    <x:row r="49" ht="19" customHeight="1">
      <x:c r="A49" t="str">
        <x:v>Congo-Kinshasa</x:v>
      </x:c>
      <x:c r="B49" t="str">
        <x:v>CD</x:v>
      </x:c>
      <x:c r="C49" s="20" t="n">
        <x:f>IF(O49="Complet",SUM(M49:N49),"")</x:f>
        <x:v>609</x:v>
      </x:c>
      <x:c r="D49" s="20" t="n">
        <x:v>40</x:v>
      </x:c>
      <x:c r="E49" s="20"/>
      <x:c r="F49" s="18"/>
      <x:c r="G49" s="20" t="n">
        <x:v>164</x:v>
      </x:c>
      <x:c r="H49" s="20"/>
      <x:c r="I49"/>
      <x:c r="J49"/>
      <x:c r="K49" s="20" t="str">
        <x:f>IF(AND(ISNUMBER(H49),ISNUMBER(C49),C49&gt;0,I49&lt;&gt;"non précisée"),H49/C49,"")</x:f>
      </x:c>
      <x:c r="L49" s="22"/>
      <x:c r="M49" s="20" t="n">
        <x:v>500</x:v>
      </x:c>
      <x:c r="N49" s="20" t="n">
        <x:v>109</x:v>
      </x:c>
      <x:c r="O49" t="str">
        <x:v>Complet</x:v>
      </x:c>
      <x:c r="P49"/>
      <x:c r="Q49" t="str">
        <x:v>Non documenté</x:v>
      </x:c>
      <x:c r="R49" t="str">
        <x:v>État membre de l’ONU</x:v>
      </x:c>
      <x:c r="S49"/>
    </x:row>
    <x:row r="50" ht="19" customHeight="1">
      <x:c r="A50" s="17" t="str">
        <x:v>Corée du Nord</x:v>
      </x:c>
      <x:c r="B50" s="17" t="str">
        <x:v>KP</x:v>
      </x:c>
      <x:c r="C50" s="21" t="n">
        <x:f>IF(O50="Complet",SUM(M50:N50),"")</x:f>
        <x:v>687</x:v>
      </x:c>
      <x:c r="D50" s="21"/>
      <x:c r="E50" s="21"/>
      <x:c r="F50" s="19"/>
      <x:c r="G50" s="21"/>
      <x:c r="H50" s="21"/>
      <x:c r="I50" s="17"/>
      <x:c r="J50" s="17"/>
      <x:c r="K50" s="21" t="str">
        <x:f>IF(AND(ISNUMBER(H50),ISNUMBER(C50),C50&gt;0,I50&lt;&gt;"non précisée"),H50/C50,"")</x:f>
      </x:c>
      <x:c r="L50" s="23"/>
      <x:c r="M50" s="21" t="n">
        <x:v>687</x:v>
      </x:c>
      <x:c r="N50" s="21"/>
      <x:c r="O50" s="17" t="str">
        <x:v>Complet</x:v>
      </x:c>
      <x:c r="P50" s="17"/>
      <x:c r="Q50" s="17" t="str">
        <x:v>Non documenté</x:v>
      </x:c>
      <x:c r="R50" s="17" t="str">
        <x:v>État membre de l’ONU</x:v>
      </x:c>
      <x:c r="S50" s="17"/>
    </x:row>
    <x:row r="51" ht="19" customHeight="1">
      <x:c r="A51" t="str">
        <x:v>Corée du Sud</x:v>
      </x:c>
      <x:c r="B51" t="str">
        <x:v>KR</x:v>
      </x:c>
      <x:c r="C51" s="20" t="n">
        <x:f>IF(O51="Complet",SUM(M51:N51),"")</x:f>
        <x:v>300</x:v>
      </x:c>
      <x:c r="D51" s="20" t="n">
        <x:v>18</x:v>
      </x:c>
      <x:c r="E51" s="20" t="n">
        <x:v>3859</x:v>
      </x:c>
      <x:c r="F51" s="18" t="n">
        <x:v>0.32899999999999996</x:v>
      </x:c>
      <x:c r="G51" s="20" t="n">
        <x:v>24</x:v>
      </x:c>
      <x:c r="H51" s="20" t="n">
        <x:v>25000000</x:v>
      </x:c>
      <x:c r="I51" t="str">
        <x:v>mensuelle</x:v>
      </x:c>
      <x:c r="J51" t="str">
        <x:v>plus de</x:v>
      </x:c>
      <x:c r="K51" s="20" t="n">
        <x:f>IF(AND(ISNUMBER(H51),ISNUMBER(C51),C51&gt;0,I51&lt;&gt;"non précisée"),H51/C51,"")</x:f>
        <x:v>83333.33333333333</x:v>
      </x:c>
      <x:c r="L51" s="22" t="n">
        <x:v>46043</x:v>
      </x:c>
      <x:c r="M51" s="20" t="n">
        <x:v>300</x:v>
      </x:c>
      <x:c r="N51" s="20"/>
      <x:c r="O51" t="str">
        <x:v>Complet</x:v>
      </x:c>
      <x:c r="P51" t="n">
        <x:v>2022</x:v>
      </x:c>
      <x:c r="Q51" t="str">
        <x:v>Effectif publié</x:v>
      </x:c>
      <x:c r="R51" t="str">
        <x:v>État membre de l’ONU</x:v>
      </x:c>
      <x:c r="S51" t="str">
        <x:v>OpenAI</x:v>
      </x:c>
    </x:row>
    <x:row r="52" ht="19" customHeight="1">
      <x:c r="A52" s="17" t="str">
        <x:v>Costa Rica</x:v>
      </x:c>
      <x:c r="B52" s="17" t="str">
        <x:v>CR</x:v>
      </x:c>
      <x:c r="C52" s="21" t="n">
        <x:f>IF(O52="Complet",SUM(M52:N52),"")</x:f>
        <x:v>57</x:v>
      </x:c>
      <x:c r="D52" s="21" t="n">
        <x:v>21</x:v>
      </x:c>
      <x:c r="E52" s="21" t="n">
        <x:v>518</x:v>
      </x:c>
      <x:c r="F52" s="19"/>
      <x:c r="G52" s="21" t="n">
        <x:v>56</x:v>
      </x:c>
      <x:c r="H52" s="21"/>
      <x:c r="I52" s="17"/>
      <x:c r="J52" s="17"/>
      <x:c r="K52" s="21" t="str">
        <x:f>IF(AND(ISNUMBER(H52),ISNUMBER(C52),C52&gt;0,I52&lt;&gt;"non précisée"),H52/C52,"")</x:f>
      </x:c>
      <x:c r="L52" s="23"/>
      <x:c r="M52" s="21" t="n">
        <x:v>57</x:v>
      </x:c>
      <x:c r="N52" s="21"/>
      <x:c r="O52" s="17" t="str">
        <x:v>Complet</x:v>
      </x:c>
      <x:c r="P52" s="17" t="n">
        <x:v>2024</x:v>
      </x:c>
      <x:c r="Q52" s="17" t="str">
        <x:v>Effectif publié</x:v>
      </x:c>
      <x:c r="R52" s="17" t="str">
        <x:v>État membre de l’ONU</x:v>
      </x:c>
      <x:c r="S52" s="17"/>
    </x:row>
    <x:row r="53" ht="19" customHeight="1">
      <x:c r="A53" t="str">
        <x:v>Côte d’Ivoire</x:v>
      </x:c>
      <x:c r="B53" t="str">
        <x:v>CI</x:v>
      </x:c>
      <x:c r="C53" s="20" t="n">
        <x:f>IF(O53="Complet",SUM(M53:N53),"")</x:f>
        <x:v>353</x:v>
      </x:c>
      <x:c r="D53" s="20" t="n">
        <x:v>30</x:v>
      </x:c>
      <x:c r="E53" s="20" t="n">
        <x:v>9432</x:v>
      </x:c>
      <x:c r="F53" s="18"/>
      <x:c r="G53" s="20" t="n">
        <x:v>143</x:v>
      </x:c>
      <x:c r="H53" s="20"/>
      <x:c r="I53"/>
      <x:c r="J53"/>
      <x:c r="K53" s="20" t="str">
        <x:f>IF(AND(ISNUMBER(H53),ISNUMBER(C53),C53&gt;0,I53&lt;&gt;"non précisée"),H53/C53,"")</x:f>
      </x:c>
      <x:c r="L53" s="22"/>
      <x:c r="M53" s="20" t="n">
        <x:v>255</x:v>
      </x:c>
      <x:c r="N53" s="20" t="n">
        <x:v>98</x:v>
      </x:c>
      <x:c r="O53" t="str">
        <x:v>Complet</x:v>
      </x:c>
      <x:c r="P53" t="n">
        <x:v>2023</x:v>
      </x:c>
      <x:c r="Q53" t="str">
        <x:v>Effectif publié</x:v>
      </x:c>
      <x:c r="R53" t="str">
        <x:v>État membre de l’ONU</x:v>
      </x:c>
      <x:c r="S53"/>
    </x:row>
    <x:row r="54" ht="19" customHeight="1">
      <x:c r="A54" s="17" t="str">
        <x:v>Croatie</x:v>
      </x:c>
      <x:c r="B54" s="17" t="str">
        <x:v>HR</x:v>
      </x:c>
      <x:c r="C54" s="21" t="n">
        <x:f>IF(O54="Complet",SUM(M54:N54),"")</x:f>
        <x:v>150</x:v>
      </x:c>
      <x:c r="D54" s="21" t="n">
        <x:v>18</x:v>
      </x:c>
      <x:c r="E54" s="21" t="n">
        <x:v>9023</x:v>
      </x:c>
      <x:c r="F54" s="19" t="n">
        <x:v>0.478</x:v>
      </x:c>
      <x:c r="G54" s="21" t="n">
        <x:v>26</x:v>
      </x:c>
      <x:c r="H54" s="21"/>
      <x:c r="I54" s="17"/>
      <x:c r="J54" s="17"/>
      <x:c r="K54" s="21" t="str">
        <x:f>IF(AND(ISNUMBER(H54),ISNUMBER(C54),C54&gt;0,I54&lt;&gt;"non précisée"),H54/C54,"")</x:f>
      </x:c>
      <x:c r="L54" s="23"/>
      <x:c r="M54" s="21" t="n">
        <x:v>150</x:v>
      </x:c>
      <x:c r="N54" s="21"/>
      <x:c r="O54" s="17" t="str">
        <x:v>Complet</x:v>
      </x:c>
      <x:c r="P54" s="17" t="n">
        <x:v>2021</x:v>
      </x:c>
      <x:c r="Q54" s="17" t="str">
        <x:v>Effectif publié</x:v>
      </x:c>
      <x:c r="R54" s="17" t="str">
        <x:v>État membre de l’ONU</x:v>
      </x:c>
      <x:c r="S54" s="17"/>
    </x:row>
    <x:row r="55" ht="19" customHeight="1">
      <x:c r="A55" t="str">
        <x:v>Cuba</x:v>
      </x:c>
      <x:c r="B55" t="str">
        <x:v>CU</x:v>
      </x:c>
      <x:c r="C55" s="20" t="n">
        <x:f>IF(O55="Complet",SUM(M55:N55),"")</x:f>
        <x:v>467</x:v>
      </x:c>
      <x:c r="D55" s="20" t="n">
        <x:v>22</x:v>
      </x:c>
      <x:c r="E55" s="20" t="n">
        <x:v>12288</x:v>
      </x:c>
      <x:c r="F55" s="18"/>
      <x:c r="G55" s="20"/>
      <x:c r="H55" s="20"/>
      <x:c r="I55"/>
      <x:c r="J55"/>
      <x:c r="K55" s="20" t="str">
        <x:f>IF(AND(ISNUMBER(H55),ISNUMBER(C55),C55&gt;0,I55&lt;&gt;"non précisée"),H55/C55,"")</x:f>
      </x:c>
      <x:c r="L55" s="22"/>
      <x:c r="M55" s="20" t="n">
        <x:v>467</x:v>
      </x:c>
      <x:c r="N55" s="20"/>
      <x:c r="O55" t="str">
        <x:v>Complet</x:v>
      </x:c>
      <x:c r="P55" t="n">
        <x:v>2022</x:v>
      </x:c>
      <x:c r="Q55" t="str">
        <x:v>Effectif publié</x:v>
      </x:c>
      <x:c r="R55" t="str">
        <x:v>État membre de l’ONU</x:v>
      </x:c>
      <x:c r="S55"/>
    </x:row>
    <x:row r="56" ht="19" customHeight="1">
      <x:c r="A56" s="17" t="str">
        <x:v>Curaçao</x:v>
      </x:c>
      <x:c r="B56" s="17" t="str">
        <x:v>CW</x:v>
      </x:c>
      <x:c r="C56" s="21" t="str">
        <x:f>IF(O56="Complet",SUM(M56:N56),"")</x:f>
      </x:c>
      <x:c r="D56" s="21"/>
      <x:c r="E56" s="21"/>
      <x:c r="F56" s="19"/>
      <x:c r="G56" s="21" t="n">
        <x:v>35</x:v>
      </x:c>
      <x:c r="H56" s="21"/>
      <x:c r="I56" s="17"/>
      <x:c r="J56" s="17"/>
      <x:c r="K56" s="21" t="str">
        <x:f>IF(AND(ISNUMBER(H56),ISNUMBER(C56),C56&gt;0,I56&lt;&gt;"non précisée"),H56/C56,"")</x:f>
      </x:c>
      <x:c r="L56" s="23"/>
      <x:c r="M56" s="21"/>
      <x:c r="N56" s="21"/>
      <x:c r="O56" s="17" t="str">
        <x:v>Hors répertoire</x:v>
      </x:c>
      <x:c r="P56" s="17"/>
      <x:c r="Q56" s="17" t="str">
        <x:v>Non documenté</x:v>
      </x:c>
      <x:c r="R56" s="17" t="str">
        <x:v>Autre pays ou territoire</x:v>
      </x:c>
      <x:c r="S56" s="17"/>
    </x:row>
    <x:row r="57" ht="19" customHeight="1">
      <x:c r="A57" t="str">
        <x:v>Danemark</x:v>
      </x:c>
      <x:c r="B57" t="str">
        <x:v>DK</x:v>
      </x:c>
      <x:c r="C57" s="20" t="n">
        <x:f>IF(O57="Complet",SUM(M57:N57),"")</x:f>
        <x:v>179</x:v>
      </x:c>
      <x:c r="D57" s="20" t="n">
        <x:v>24</x:v>
      </x:c>
      <x:c r="E57" s="20" t="n">
        <x:v>2641</x:v>
      </x:c>
      <x:c r="F57" s="18" t="n">
        <x:v>0.324</x:v>
      </x:c>
      <x:c r="G57" s="20" t="n">
        <x:v>37</x:v>
      </x:c>
      <x:c r="H57" s="20"/>
      <x:c r="I57"/>
      <x:c r="J57"/>
      <x:c r="K57" s="20" t="str">
        <x:f>IF(AND(ISNUMBER(H57),ISNUMBER(C57),C57&gt;0,I57&lt;&gt;"non précisée"),H57/C57,"")</x:f>
      </x:c>
      <x:c r="L57" s="22"/>
      <x:c r="M57" s="20" t="n">
        <x:v>179</x:v>
      </x:c>
      <x:c r="N57" s="20"/>
      <x:c r="O57" t="str">
        <x:v>Complet</x:v>
      </x:c>
      <x:c r="P57" t="n">
        <x:v>2021</x:v>
      </x:c>
      <x:c r="Q57" t="str">
        <x:v>Effectif publié</x:v>
      </x:c>
      <x:c r="R57" t="str">
        <x:v>État membre de l’ONU</x:v>
      </x:c>
      <x:c r="S57"/>
    </x:row>
    <x:row r="58" ht="19" customHeight="1">
      <x:c r="A58" s="17" t="str">
        <x:v>Djibouti</x:v>
      </x:c>
      <x:c r="B58" s="17" t="str">
        <x:v>DJ</x:v>
      </x:c>
      <x:c r="C58" s="21" t="n">
        <x:f>IF(O58="Complet",SUM(M58:N58),"")</x:f>
        <x:v>65</x:v>
      </x:c>
      <x:c r="D58" s="21" t="n">
        <x:v>23</x:v>
      </x:c>
      <x:c r="E58" s="21" t="n">
        <x:v>194</x:v>
      </x:c>
      <x:c r="F58" s="19"/>
      <x:c r="G58" s="21" t="n">
        <x:v>137</x:v>
      </x:c>
      <x:c r="H58" s="21"/>
      <x:c r="I58" s="17"/>
      <x:c r="J58" s="17"/>
      <x:c r="K58" s="21" t="str">
        <x:f>IF(AND(ISNUMBER(H58),ISNUMBER(C58),C58&gt;0,I58&lt;&gt;"non précisée"),H58/C58,"")</x:f>
      </x:c>
      <x:c r="L58" s="23"/>
      <x:c r="M58" s="21" t="n">
        <x:v>65</x:v>
      </x:c>
      <x:c r="N58" s="21"/>
      <x:c r="O58" s="17" t="str">
        <x:v>Complet</x:v>
      </x:c>
      <x:c r="P58" s="17" t="n">
        <x:v>2017</x:v>
      </x:c>
      <x:c r="Q58" s="17" t="str">
        <x:v>Effectif publié</x:v>
      </x:c>
      <x:c r="R58" s="17" t="str">
        <x:v>État membre de l’ONU</x:v>
      </x:c>
      <x:c r="S58" s="17"/>
    </x:row>
    <x:row r="59" ht="19" customHeight="1">
      <x:c r="A59" t="str">
        <x:v>Dominique</x:v>
      </x:c>
      <x:c r="B59" t="str">
        <x:v>DM</x:v>
      </x:c>
      <x:c r="C59" s="20" t="n">
        <x:f>IF(O59="Complet",SUM(M59:N59),"")</x:f>
        <x:v>32</x:v>
      </x:c>
      <x:c r="D59" s="20" t="n">
        <x:v>13</x:v>
      </x:c>
      <x:c r="E59" s="20" t="n">
        <x:v>201</x:v>
      </x:c>
      <x:c r="F59" s="18"/>
      <x:c r="G59" s="20"/>
      <x:c r="H59" s="20"/>
      <x:c r="I59"/>
      <x:c r="J59"/>
      <x:c r="K59" s="20" t="str">
        <x:f>IF(AND(ISNUMBER(H59),ISNUMBER(C59),C59&gt;0,I59&lt;&gt;"non précisée"),H59/C59,"")</x:f>
      </x:c>
      <x:c r="L59" s="22"/>
      <x:c r="M59" s="20" t="n">
        <x:v>32</x:v>
      </x:c>
      <x:c r="N59" s="20"/>
      <x:c r="O59" t="str">
        <x:v>Complet</x:v>
      </x:c>
      <x:c r="P59" t="n">
        <x:v>2024</x:v>
      </x:c>
      <x:c r="Q59" t="str">
        <x:v>Effectif publié</x:v>
      </x:c>
      <x:c r="R59" t="str">
        <x:v>État membre de l’ONU</x:v>
      </x:c>
      <x:c r="S59"/>
    </x:row>
    <x:row r="60" ht="19" customHeight="1">
      <x:c r="A60" s="17" t="str">
        <x:v>Égypte</x:v>
      </x:c>
      <x:c r="B60" s="17" t="str">
        <x:v>EG</x:v>
      </x:c>
      <x:c r="C60" s="21" t="n">
        <x:f>IF(O60="Complet",SUM(M60:N60),"")</x:f>
        <x:v>896</x:v>
      </x:c>
      <x:c r="D60" s="21" t="n">
        <x:v>29</x:v>
      </x:c>
      <x:c r="E60" s="21" t="n">
        <x:v>0</x:v>
      </x:c>
      <x:c r="F60" s="19" t="n">
        <x:v>0.43200000000000005</x:v>
      </x:c>
      <x:c r="G60" s="21" t="n">
        <x:v>116</x:v>
      </x:c>
      <x:c r="H60" s="21"/>
      <x:c r="I60" s="17"/>
      <x:c r="J60" s="17"/>
      <x:c r="K60" s="21" t="str">
        <x:f>IF(AND(ISNUMBER(H60),ISNUMBER(C60),C60&gt;0,I60&lt;&gt;"non précisée"),H60/C60,"")</x:f>
      </x:c>
      <x:c r="L60" s="23"/>
      <x:c r="M60" s="21" t="n">
        <x:v>596</x:v>
      </x:c>
      <x:c r="N60" s="21" t="n">
        <x:v>300</x:v>
      </x:c>
      <x:c r="O60" s="17" t="str">
        <x:v>Complet</x:v>
      </x:c>
      <x:c r="P60" s="17"/>
      <x:c r="Q60" s="17" t="str">
        <x:v>Sans organe local élu</x:v>
      </x:c>
      <x:c r="R60" s="17" t="str">
        <x:v>État membre de l’ONU</x:v>
      </x:c>
      <x:c r="S60" s="17"/>
    </x:row>
    <x:row r="61" ht="19" customHeight="1">
      <x:c r="A61" t="str">
        <x:v>Émirats arabes unis</x:v>
      </x:c>
      <x:c r="B61" t="str">
        <x:v>AE</x:v>
      </x:c>
      <x:c r="C61" s="20" t="n">
        <x:f>IF(O61="Complet",SUM(M61:N61),"")</x:f>
        <x:v>40</x:v>
      </x:c>
      <x:c r="D61" s="20" t="n">
        <x:v>21</x:v>
      </x:c>
      <x:c r="E61" s="20" t="n">
        <x:v>0</x:v>
      </x:c>
      <x:c r="F61" s="18" t="n">
        <x:v>0.556</x:v>
      </x:c>
      <x:c r="G61" s="20" t="n">
        <x:v>10</x:v>
      </x:c>
      <x:c r="H61" s="20" t="n">
        <x:v>3500000</x:v>
      </x:c>
      <x:c r="I61" t="str">
        <x:v>non précisée</x:v>
      </x:c>
      <x:c r="J61" t="str">
        <x:v>plus de</x:v>
      </x:c>
      <x:c r="K61" s="20" t="str">
        <x:f>IF(AND(ISNUMBER(H61),ISNUMBER(C61),C61&gt;0,I61&lt;&gt;"non précisée"),H61/C61,"")</x:f>
      </x:c>
      <x:c r="L61" s="22" t="n">
        <x:v>46043</x:v>
      </x:c>
      <x:c r="M61" s="20" t="n">
        <x:v>40</x:v>
      </x:c>
      <x:c r="N61" s="20"/>
      <x:c r="O61" t="str">
        <x:v>Complet</x:v>
      </x:c>
      <x:c r="P61"/>
      <x:c r="Q61" t="str">
        <x:v>Sans organe local élu</x:v>
      </x:c>
      <x:c r="R61" t="str">
        <x:v>État membre de l’ONU</x:v>
      </x:c>
      <x:c r="S61" t="str">
        <x:v>OpenAI</x:v>
      </x:c>
    </x:row>
    <x:row r="62" ht="19" customHeight="1">
      <x:c r="A62" s="17" t="str">
        <x:v>Équateur</x:v>
      </x:c>
      <x:c r="B62" s="17" t="str">
        <x:v>EC</x:v>
      </x:c>
      <x:c r="C62" s="21" t="n">
        <x:f>IF(O62="Complet",SUM(M62:N62),"")</x:f>
        <x:v>151</x:v>
      </x:c>
      <x:c r="D62" s="21" t="n">
        <x:v>14</x:v>
      </x:c>
      <x:c r="E62" s="21" t="n">
        <x:v>5660</x:v>
      </x:c>
      <x:c r="F62" s="19"/>
      <x:c r="G62" s="21" t="n">
        <x:v>83</x:v>
      </x:c>
      <x:c r="H62" s="21"/>
      <x:c r="I62" s="17"/>
      <x:c r="J62" s="17"/>
      <x:c r="K62" s="21" t="str">
        <x:f>IF(AND(ISNUMBER(H62),ISNUMBER(C62),C62&gt;0,I62&lt;&gt;"non précisée"),H62/C62,"")</x:f>
      </x:c>
      <x:c r="L62" s="23"/>
      <x:c r="M62" s="21" t="n">
        <x:v>151</x:v>
      </x:c>
      <x:c r="N62" s="21"/>
      <x:c r="O62" s="17" t="str">
        <x:v>Complet</x:v>
      </x:c>
      <x:c r="P62" s="17" t="n">
        <x:v>2023</x:v>
      </x:c>
      <x:c r="Q62" s="17" t="str">
        <x:v>Effectif publié</x:v>
      </x:c>
      <x:c r="R62" s="17" t="str">
        <x:v>État membre de l’ONU</x:v>
      </x:c>
      <x:c r="S62" s="17"/>
    </x:row>
    <x:row r="63" ht="19" customHeight="1">
      <x:c r="A63" t="str">
        <x:v>Érythrée</x:v>
      </x:c>
      <x:c r="B63" t="str">
        <x:v>ER</x:v>
      </x:c>
      <x:c r="C63" s="20" t="str">
        <x:f>IF(O63="Complet",SUM(M63:N63),"")</x:f>
      </x:c>
      <x:c r="D63" s="20" t="n">
        <x:v>15</x:v>
      </x:c>
      <x:c r="E63" s="20"/>
      <x:c r="F63" s="18"/>
      <x:c r="G63" s="20"/>
      <x:c r="H63" s="20"/>
      <x:c r="I63"/>
      <x:c r="J63"/>
      <x:c r="K63" s="20" t="str">
        <x:f>IF(AND(ISNUMBER(H63),ISNUMBER(C63),C63&gt;0,I63&lt;&gt;"non précisée"),H63/C63,"")</x:f>
      </x:c>
      <x:c r="L63" s="22"/>
      <x:c r="M63" s="20"/>
      <x:c r="N63" s="20"/>
      <x:c r="O63" t="str">
        <x:v>Sans objet (UIP)</x:v>
      </x:c>
      <x:c r="P63"/>
      <x:c r="Q63" t="str">
        <x:v>Non documenté</x:v>
      </x:c>
      <x:c r="R63" t="str">
        <x:v>État membre de l’ONU</x:v>
      </x:c>
      <x:c r="S63"/>
    </x:row>
    <x:row r="64" ht="19" customHeight="1">
      <x:c r="A64" s="17" t="str">
        <x:v>Espagne</x:v>
      </x:c>
      <x:c r="B64" s="17" t="str">
        <x:v>ES</x:v>
      </x:c>
      <x:c r="C64" s="21" t="n">
        <x:f>IF(O64="Complet",SUM(M64:N64),"")</x:f>
        <x:v>615</x:v>
      </x:c>
      <x:c r="D64" s="21" t="n">
        <x:v>22</x:v>
      </x:c>
      <x:c r="E64" s="21" t="n">
        <x:v>67163</x:v>
      </x:c>
      <x:c r="F64" s="19" t="n">
        <x:v>0.41</x:v>
      </x:c>
      <x:c r="G64" s="21" t="n">
        <x:v>32</x:v>
      </x:c>
      <x:c r="H64" s="21"/>
      <x:c r="I64" s="17"/>
      <x:c r="J64" s="17"/>
      <x:c r="K64" s="21" t="str">
        <x:f>IF(AND(ISNUMBER(H64),ISNUMBER(C64),C64&gt;0,I64&lt;&gt;"non précisée"),H64/C64,"")</x:f>
      </x:c>
      <x:c r="L64" s="23"/>
      <x:c r="M64" s="21" t="n">
        <x:v>350</x:v>
      </x:c>
      <x:c r="N64" s="21" t="n">
        <x:v>265</x:v>
      </x:c>
      <x:c r="O64" s="17" t="str">
        <x:v>Complet</x:v>
      </x:c>
      <x:c r="P64" s="17" t="n">
        <x:v>2023</x:v>
      </x:c>
      <x:c r="Q64" s="17" t="str">
        <x:v>Effectif publié</x:v>
      </x:c>
      <x:c r="R64" s="17" t="str">
        <x:v>État membre de l’ONU</x:v>
      </x:c>
      <x:c r="S64" s="17"/>
    </x:row>
    <x:row r="65" ht="19" customHeight="1">
      <x:c r="A65" t="str">
        <x:v>Estonie</x:v>
      </x:c>
      <x:c r="B65" t="str">
        <x:v>EE</x:v>
      </x:c>
      <x:c r="C65" s="20" t="n">
        <x:f>IF(O65="Complet",SUM(M65:N65),"")</x:f>
        <x:v>101</x:v>
      </x:c>
      <x:c r="D65" s="20" t="n">
        <x:v>11</x:v>
      </x:c>
      <x:c r="E65" s="20" t="n">
        <x:v>1717</x:v>
      </x:c>
      <x:c r="F65" s="18"/>
      <x:c r="G65" s="20" t="n">
        <x:v>4</x:v>
      </x:c>
      <x:c r="H65" s="20"/>
      <x:c r="I65"/>
      <x:c r="J65"/>
      <x:c r="K65" s="20" t="str">
        <x:f>IF(AND(ISNUMBER(H65),ISNUMBER(C65),C65&gt;0,I65&lt;&gt;"non précisée"),H65/C65,"")</x:f>
      </x:c>
      <x:c r="L65" s="22"/>
      <x:c r="M65" s="20" t="n">
        <x:v>101</x:v>
      </x:c>
      <x:c r="N65" s="20"/>
      <x:c r="O65" t="str">
        <x:v>Complet</x:v>
      </x:c>
      <x:c r="P65" t="n">
        <x:v>2021</x:v>
      </x:c>
      <x:c r="Q65" t="str">
        <x:v>Effectif publié</x:v>
      </x:c>
      <x:c r="R65" t="str">
        <x:v>État membre de l’ONU</x:v>
      </x:c>
      <x:c r="S65"/>
    </x:row>
    <x:row r="66" ht="19" customHeight="1">
      <x:c r="A66" s="17" t="str">
        <x:v>Eswatini</x:v>
      </x:c>
      <x:c r="B66" s="17" t="str">
        <x:v>SZ</x:v>
      </x:c>
      <x:c r="C66" s="21" t="n">
        <x:f>IF(O66="Complet",SUM(M66:N66),"")</x:f>
        <x:v>104</x:v>
      </x:c>
      <x:c r="D66" s="21" t="n">
        <x:v>20</x:v>
      </x:c>
      <x:c r="E66" s="21" t="n">
        <x:v>394</x:v>
      </x:c>
      <x:c r="F66" s="19"/>
      <x:c r="G66" s="21" t="n">
        <x:v>131</x:v>
      </x:c>
      <x:c r="H66" s="21"/>
      <x:c r="I66" s="17"/>
      <x:c r="J66" s="17"/>
      <x:c r="K66" s="21" t="str">
        <x:f>IF(AND(ISNUMBER(H66),ISNUMBER(C66),C66&gt;0,I66&lt;&gt;"non précisée"),H66/C66,"")</x:f>
      </x:c>
      <x:c r="L66" s="23"/>
      <x:c r="M66" s="21" t="n">
        <x:v>74</x:v>
      </x:c>
      <x:c r="N66" s="21" t="n">
        <x:v>30</x:v>
      </x:c>
      <x:c r="O66" s="17" t="str">
        <x:v>Complet</x:v>
      </x:c>
      <x:c r="P66" s="17" t="n">
        <x:v>2018</x:v>
      </x:c>
      <x:c r="Q66" s="17" t="str">
        <x:v>Effectif publié</x:v>
      </x:c>
      <x:c r="R66" s="17" t="str">
        <x:v>État membre de l’ONU</x:v>
      </x:c>
      <x:c r="S66" s="17"/>
    </x:row>
    <x:row r="67" ht="19" customHeight="1">
      <x:c r="A67" t="str">
        <x:v>État de la Cité du Vatican</x:v>
      </x:c>
      <x:c r="B67" t="str">
        <x:v>VA</x:v>
      </x:c>
      <x:c r="C67" s="20" t="str">
        <x:f>IF(O67="Complet",SUM(M67:N67),"")</x:f>
      </x:c>
      <x:c r="D67" s="20"/>
      <x:c r="E67" s="20"/>
      <x:c r="F67" s="18"/>
      <x:c r="G67" s="20"/>
      <x:c r="H67" s="20"/>
      <x:c r="I67"/>
      <x:c r="J67"/>
      <x:c r="K67" s="20" t="str">
        <x:f>IF(AND(ISNUMBER(H67),ISNUMBER(C67),C67&gt;0,I67&lt;&gt;"non précisée"),H67/C67,"")</x:f>
      </x:c>
      <x:c r="L67" s="22"/>
      <x:c r="M67" s="20"/>
      <x:c r="N67" s="20"/>
      <x:c r="O67" t="str">
        <x:v>Hors répertoire</x:v>
      </x:c>
      <x:c r="P67"/>
      <x:c r="Q67" t="str">
        <x:v>Non documenté</x:v>
      </x:c>
      <x:c r="R67" t="str">
        <x:v>État observateur de l’ONU</x:v>
      </x:c>
      <x:c r="S67"/>
    </x:row>
    <x:row r="68" ht="19" customHeight="1">
      <x:c r="A68" s="17" t="str">
        <x:v>États-Unis</x:v>
      </x:c>
      <x:c r="B68" s="17" t="str">
        <x:v>US</x:v>
      </x:c>
      <x:c r="C68" s="21" t="n">
        <x:f>IF(O68="Complet",SUM(M68:N68),"")</x:f>
        <x:v>533</x:v>
      </x:c>
      <x:c r="D68" s="21" t="n">
        <x:v>15</x:v>
      </x:c>
      <x:c r="E68" s="21"/>
      <x:c r="F68" s="19" t="n">
        <x:v>0.327</x:v>
      </x:c>
      <x:c r="G68" s="21" t="n">
        <x:v>49</x:v>
      </x:c>
      <x:c r="H68" s="21"/>
      <x:c r="I68" s="17"/>
      <x:c r="J68" s="17"/>
      <x:c r="K68" s="21" t="str">
        <x:f>IF(AND(ISNUMBER(H68),ISNUMBER(C68),C68&gt;0,I68&lt;&gt;"non précisée"),H68/C68,"")</x:f>
      </x:c>
      <x:c r="L68" s="23"/>
      <x:c r="M68" s="21" t="n">
        <x:v>433</x:v>
      </x:c>
      <x:c r="N68" s="21" t="n">
        <x:v>100</x:v>
      </x:c>
      <x:c r="O68" s="17" t="str">
        <x:v>Complet</x:v>
      </x:c>
      <x:c r="P68" s="17"/>
      <x:c r="Q68" s="17" t="str">
        <x:v>Non documenté</x:v>
      </x:c>
      <x:c r="R68" s="17" t="str">
        <x:v>État membre de l’ONU</x:v>
      </x:c>
      <x:c r="S68" s="17"/>
    </x:row>
    <x:row r="69" ht="19" customHeight="1">
      <x:c r="A69" t="str">
        <x:v>Éthiopie</x:v>
      </x:c>
      <x:c r="B69" t="str">
        <x:v>ET</x:v>
      </x:c>
      <x:c r="C69" s="20" t="n">
        <x:f>IF(O69="Complet",SUM(M69:N69),"")</x:f>
        <x:v>700</x:v>
      </x:c>
      <x:c r="D69" s="20" t="n">
        <x:v>22</x:v>
      </x:c>
      <x:c r="E69" s="20"/>
      <x:c r="F69" s="18"/>
      <x:c r="G69" s="20" t="n">
        <x:v>163</x:v>
      </x:c>
      <x:c r="H69" s="20"/>
      <x:c r="I69"/>
      <x:c r="J69"/>
      <x:c r="K69" s="20" t="str">
        <x:f>IF(AND(ISNUMBER(H69),ISNUMBER(C69),C69&gt;0,I69&lt;&gt;"non précisée"),H69/C69,"")</x:f>
      </x:c>
      <x:c r="L69" s="22"/>
      <x:c r="M69" s="20" t="n">
        <x:v>547</x:v>
      </x:c>
      <x:c r="N69" s="20" t="n">
        <x:v>153</x:v>
      </x:c>
      <x:c r="O69" t="str">
        <x:v>Complet</x:v>
      </x:c>
      <x:c r="P69"/>
      <x:c r="Q69" t="str">
        <x:v>Non documenté</x:v>
      </x:c>
      <x:c r="R69" t="str">
        <x:v>État membre de l’ONU</x:v>
      </x:c>
      <x:c r="S69"/>
    </x:row>
    <x:row r="70" ht="19" customHeight="1">
      <x:c r="A70" s="17" t="str">
        <x:v>Fidji</x:v>
      </x:c>
      <x:c r="B70" s="17" t="str">
        <x:v>FJ</x:v>
      </x:c>
      <x:c r="C70" s="21" t="n">
        <x:f>IF(O70="Complet",SUM(M70:N70),"")</x:f>
        <x:v>55</x:v>
      </x:c>
      <x:c r="D70" s="21" t="n">
        <x:v>22</x:v>
      </x:c>
      <x:c r="E70" s="21" t="n">
        <x:v>0</x:v>
      </x:c>
      <x:c r="F70" s="19"/>
      <x:c r="G70" s="21" t="n">
        <x:v>112</x:v>
      </x:c>
      <x:c r="H70" s="21"/>
      <x:c r="I70" s="17"/>
      <x:c r="J70" s="17"/>
      <x:c r="K70" s="21" t="str">
        <x:f>IF(AND(ISNUMBER(H70),ISNUMBER(C70),C70&gt;0,I70&lt;&gt;"non précisée"),H70/C70,"")</x:f>
      </x:c>
      <x:c r="L70" s="23"/>
      <x:c r="M70" s="21" t="n">
        <x:v>55</x:v>
      </x:c>
      <x:c r="N70" s="21"/>
      <x:c r="O70" s="17" t="str">
        <x:v>Complet</x:v>
      </x:c>
      <x:c r="P70" s="17"/>
      <x:c r="Q70" s="17" t="str">
        <x:v>Sans organe local élu</x:v>
      </x:c>
      <x:c r="R70" s="17" t="str">
        <x:v>État membre de l’ONU</x:v>
      </x:c>
      <x:c r="S70" s="17"/>
    </x:row>
    <x:row r="71" ht="19" customHeight="1">
      <x:c r="A71" t="str">
        <x:v>Finlande</x:v>
      </x:c>
      <x:c r="B71" t="str">
        <x:v>FI</x:v>
      </x:c>
      <x:c r="C71" s="20" t="n">
        <x:f>IF(O71="Complet",SUM(M71:N71),"")</x:f>
        <x:v>200</x:v>
      </x:c>
      <x:c r="D71" s="20" t="n">
        <x:v>18</x:v>
      </x:c>
      <x:c r="E71" s="20" t="n">
        <x:v>8859</x:v>
      </x:c>
      <x:c r="F71" s="18"/>
      <x:c r="G71" s="20" t="n">
        <x:v>21</x:v>
      </x:c>
      <x:c r="H71" s="20"/>
      <x:c r="I71"/>
      <x:c r="J71"/>
      <x:c r="K71" s="20" t="str">
        <x:f>IF(AND(ISNUMBER(H71),ISNUMBER(C71),C71&gt;0,I71&lt;&gt;"non précisée"),H71/C71,"")</x:f>
      </x:c>
      <x:c r="L71" s="22"/>
      <x:c r="M71" s="20" t="n">
        <x:v>200</x:v>
      </x:c>
      <x:c r="N71" s="20"/>
      <x:c r="O71" t="str">
        <x:v>Complet</x:v>
      </x:c>
      <x:c r="P71" t="n">
        <x:v>2021</x:v>
      </x:c>
      <x:c r="Q71" t="str">
        <x:v>Effectif publié</x:v>
      </x:c>
      <x:c r="R71" t="str">
        <x:v>État membre de l’ONU</x:v>
      </x:c>
      <x:c r="S71"/>
    </x:row>
    <x:row r="72" ht="19" customHeight="1">
      <x:c r="A72" s="17" t="str">
        <x:v>France</x:v>
      </x:c>
      <x:c r="B72" s="17" t="str">
        <x:v>FR</x:v>
      </x:c>
      <x:c r="C72" s="21" t="n">
        <x:f>IF(O72="Complet",SUM(M72:N72),"")</x:f>
        <x:v>923</x:v>
      </x:c>
      <x:c r="D72" s="21" t="n">
        <x:v>20</x:v>
      </x:c>
      <x:c r="E72" s="21" t="n">
        <x:v>506802</x:v>
      </x:c>
      <x:c r="F72" s="19" t="n">
        <x:v>0.33799999999999997</x:v>
      </x:c>
      <x:c r="G72" s="21" t="n">
        <x:v>22</x:v>
      </x:c>
      <x:c r="H72" s="21"/>
      <x:c r="I72" s="17"/>
      <x:c r="J72" s="17"/>
      <x:c r="K72" s="21" t="str">
        <x:f>IF(AND(ISNUMBER(H72),ISNUMBER(C72),C72&gt;0,I72&lt;&gt;"non précisée"),H72/C72,"")</x:f>
      </x:c>
      <x:c r="L72" s="23"/>
      <x:c r="M72" s="21" t="n">
        <x:v>575</x:v>
      </x:c>
      <x:c r="N72" s="21" t="n">
        <x:v>348</x:v>
      </x:c>
      <x:c r="O72" s="17" t="str">
        <x:v>Complet</x:v>
      </x:c>
      <x:c r="P72" s="17" t="n">
        <x:v>2021</x:v>
      </x:c>
      <x:c r="Q72" s="17" t="str">
        <x:v>Effectif publié</x:v>
      </x:c>
      <x:c r="R72" s="17" t="str">
        <x:v>État membre de l’ONU</x:v>
      </x:c>
      <x:c r="S72" s="17"/>
    </x:row>
    <x:row r="73" ht="19" customHeight="1">
      <x:c r="A73" t="str">
        <x:v>Gabon</x:v>
      </x:c>
      <x:c r="B73" t="str">
        <x:v>GA</x:v>
      </x:c>
      <x:c r="C73" s="20" t="n">
        <x:f>IF(O73="Complet",SUM(M73:N73),"")</x:f>
        <x:v>209</x:v>
      </x:c>
      <x:c r="D73" s="20" t="n">
        <x:v>28</x:v>
      </x:c>
      <x:c r="E73" s="20"/>
      <x:c r="F73" s="18"/>
      <x:c r="G73" s="20" t="n">
        <x:v>158</x:v>
      </x:c>
      <x:c r="H73" s="20"/>
      <x:c r="I73"/>
      <x:c r="J73"/>
      <x:c r="K73" s="20" t="str">
        <x:f>IF(AND(ISNUMBER(H73),ISNUMBER(C73),C73&gt;0,I73&lt;&gt;"non précisée"),H73/C73,"")</x:f>
      </x:c>
      <x:c r="L73" s="22"/>
      <x:c r="M73" s="20" t="n">
        <x:v>139</x:v>
      </x:c>
      <x:c r="N73" s="20" t="n">
        <x:v>70</x:v>
      </x:c>
      <x:c r="O73" t="str">
        <x:v>Complet</x:v>
      </x:c>
      <x:c r="P73"/>
      <x:c r="Q73" t="str">
        <x:v>Non documenté</x:v>
      </x:c>
      <x:c r="R73" t="str">
        <x:v>État membre de l’ONU</x:v>
      </x:c>
      <x:c r="S73"/>
    </x:row>
    <x:row r="74" ht="19" customHeight="1">
      <x:c r="A74" s="17" t="str">
        <x:v>Gambie</x:v>
      </x:c>
      <x:c r="B74" s="17" t="str">
        <x:v>GM</x:v>
      </x:c>
      <x:c r="C74" s="21" t="n">
        <x:f>IF(O74="Complet",SUM(M74:N74),"")</x:f>
        <x:v>58</x:v>
      </x:c>
      <x:c r="D74" s="21" t="n">
        <x:v>21</x:v>
      </x:c>
      <x:c r="E74" s="21" t="n">
        <x:v>167</x:v>
      </x:c>
      <x:c r="F74" s="19"/>
      <x:c r="G74" s="21" t="n">
        <x:v>136</x:v>
      </x:c>
      <x:c r="H74" s="21"/>
      <x:c r="I74" s="17"/>
      <x:c r="J74" s="17"/>
      <x:c r="K74" s="21" t="str">
        <x:f>IF(AND(ISNUMBER(H74),ISNUMBER(C74),C74&gt;0,I74&lt;&gt;"non précisée"),H74/C74,"")</x:f>
      </x:c>
      <x:c r="L74" s="23"/>
      <x:c r="M74" s="21" t="n">
        <x:v>58</x:v>
      </x:c>
      <x:c r="N74" s="21"/>
      <x:c r="O74" s="17" t="str">
        <x:v>Complet</x:v>
      </x:c>
      <x:c r="P74" s="17" t="n">
        <x:v>2018</x:v>
      </x:c>
      <x:c r="Q74" s="17" t="str">
        <x:v>Effectif publié</x:v>
      </x:c>
      <x:c r="R74" s="17" t="str">
        <x:v>État membre de l’ONU</x:v>
      </x:c>
      <x:c r="S74" s="17"/>
    </x:row>
    <x:row r="75" ht="19" customHeight="1">
      <x:c r="A75" t="str">
        <x:v>Géorgie</x:v>
      </x:c>
      <x:c r="B75" t="str">
        <x:v>GE</x:v>
      </x:c>
      <x:c r="C75" s="20" t="n">
        <x:f>IF(O75="Complet",SUM(M75:N75),"")</x:f>
        <x:v>101</x:v>
      </x:c>
      <x:c r="D75" s="20" t="n">
        <x:v>14</x:v>
      </x:c>
      <x:c r="E75" s="20" t="n">
        <x:v>2068</x:v>
      </x:c>
      <x:c r="F75" s="18"/>
      <x:c r="G75" s="20" t="n">
        <x:v>28</x:v>
      </x:c>
      <x:c r="H75" s="20"/>
      <x:c r="I75"/>
      <x:c r="J75"/>
      <x:c r="K75" s="20" t="str">
        <x:f>IF(AND(ISNUMBER(H75),ISNUMBER(C75),C75&gt;0,I75&lt;&gt;"non précisée"),H75/C75,"")</x:f>
      </x:c>
      <x:c r="L75" s="22"/>
      <x:c r="M75" s="20" t="n">
        <x:v>101</x:v>
      </x:c>
      <x:c r="N75" s="20"/>
      <x:c r="O75" t="str">
        <x:v>Complet</x:v>
      </x:c>
      <x:c r="P75" t="n">
        <x:v>2021</x:v>
      </x:c>
      <x:c r="Q75" t="str">
        <x:v>Effectif publié</x:v>
      </x:c>
      <x:c r="R75" t="str">
        <x:v>État membre de l’ONU</x:v>
      </x:c>
      <x:c r="S75"/>
    </x:row>
    <x:row r="76" ht="19" customHeight="1">
      <x:c r="A76" s="17" t="str">
        <x:v>Ghana</x:v>
      </x:c>
      <x:c r="B76" s="17" t="str">
        <x:v>GH</x:v>
      </x:c>
      <x:c r="C76" s="21" t="n">
        <x:f>IF(O76="Complet",SUM(M76:N76),"")</x:f>
        <x:v>276</x:v>
      </x:c>
      <x:c r="D76" s="21" t="n">
        <x:v>19</x:v>
      </x:c>
      <x:c r="E76" s="21" t="n">
        <x:v>6216</x:v>
      </x:c>
      <x:c r="F76" s="19" t="n">
        <x:v>0.187</x:v>
      </x:c>
      <x:c r="G76" s="21" t="n">
        <x:v>130</x:v>
      </x:c>
      <x:c r="H76" s="21"/>
      <x:c r="I76" s="17"/>
      <x:c r="J76" s="17"/>
      <x:c r="K76" s="21" t="str">
        <x:f>IF(AND(ISNUMBER(H76),ISNUMBER(C76),C76&gt;0,I76&lt;&gt;"non précisée"),H76/C76,"")</x:f>
      </x:c>
      <x:c r="L76" s="23"/>
      <x:c r="M76" s="21" t="n">
        <x:v>276</x:v>
      </x:c>
      <x:c r="N76" s="21"/>
      <x:c r="O76" s="17" t="str">
        <x:v>Complet</x:v>
      </x:c>
      <x:c r="P76" s="17" t="n">
        <x:v>2023</x:v>
      </x:c>
      <x:c r="Q76" s="17" t="str">
        <x:v>Effectif publié</x:v>
      </x:c>
      <x:c r="R76" s="17" t="str">
        <x:v>État membre de l’ONU</x:v>
      </x:c>
      <x:c r="S76" s="17"/>
    </x:row>
    <x:row r="77" ht="19" customHeight="1">
      <x:c r="A77" t="str">
        <x:v>Grèce</x:v>
      </x:c>
      <x:c r="B77" t="str">
        <x:v>GR</x:v>
      </x:c>
      <x:c r="C77" s="20" t="n">
        <x:f>IF(O77="Complet",SUM(M77:N77),"")</x:f>
        <x:v>297</x:v>
      </x:c>
      <x:c r="D77" s="20" t="n">
        <x:v>20</x:v>
      </x:c>
      <x:c r="E77" s="20"/>
      <x:c r="F77" s="18" t="n">
        <x:v>0.45399999999999996</x:v>
      </x:c>
      <x:c r="G77" s="20" t="n">
        <x:v>40</x:v>
      </x:c>
      <x:c r="H77" s="20"/>
      <x:c r="I77"/>
      <x:c r="J77"/>
      <x:c r="K77" s="20" t="str">
        <x:f>IF(AND(ISNUMBER(H77),ISNUMBER(C77),C77&gt;0,I77&lt;&gt;"non précisée"),H77/C77,"")</x:f>
      </x:c>
      <x:c r="L77" s="22"/>
      <x:c r="M77" s="20" t="n">
        <x:v>297</x:v>
      </x:c>
      <x:c r="N77" s="20"/>
      <x:c r="O77" t="str">
        <x:v>Complet</x:v>
      </x:c>
      <x:c r="P77"/>
      <x:c r="Q77" t="str">
        <x:v>Non documenté</x:v>
      </x:c>
      <x:c r="R77" t="str">
        <x:v>État membre de l’ONU</x:v>
      </x:c>
      <x:c r="S77"/>
    </x:row>
    <x:row r="78" ht="19" customHeight="1">
      <x:c r="A78" s="17" t="str">
        <x:v>Grenade</x:v>
      </x:c>
      <x:c r="B78" s="17" t="str">
        <x:v>GD</x:v>
      </x:c>
      <x:c r="C78" s="21" t="n">
        <x:f>IF(O78="Complet",SUM(M78:N78),"")</x:f>
        <x:v>29</x:v>
      </x:c>
      <x:c r="D78" s="21" t="n">
        <x:v>13</x:v>
      </x:c>
      <x:c r="E78" s="21" t="n">
        <x:v>0</x:v>
      </x:c>
      <x:c r="F78" s="19"/>
      <x:c r="G78" s="21"/>
      <x:c r="H78" s="21"/>
      <x:c r="I78" s="17"/>
      <x:c r="J78" s="17"/>
      <x:c r="K78" s="21" t="str">
        <x:f>IF(AND(ISNUMBER(H78),ISNUMBER(C78),C78&gt;0,I78&lt;&gt;"non précisée"),H78/C78,"")</x:f>
      </x:c>
      <x:c r="L78" s="23"/>
      <x:c r="M78" s="21" t="n">
        <x:v>16</x:v>
      </x:c>
      <x:c r="N78" s="21" t="n">
        <x:v>13</x:v>
      </x:c>
      <x:c r="O78" s="17" t="str">
        <x:v>Complet</x:v>
      </x:c>
      <x:c r="P78" s="17"/>
      <x:c r="Q78" s="17" t="str">
        <x:v>Sans organe local élu</x:v>
      </x:c>
      <x:c r="R78" s="17" t="str">
        <x:v>État membre de l’ONU</x:v>
      </x:c>
      <x:c r="S78" s="17"/>
    </x:row>
    <x:row r="79" ht="19" customHeight="1">
      <x:c r="A79" t="str">
        <x:v>Guadeloupe</x:v>
      </x:c>
      <x:c r="B79" t="str">
        <x:v>GP</x:v>
      </x:c>
      <x:c r="C79" s="20" t="str">
        <x:f>IF(O79="Complet",SUM(M79:N79),"")</x:f>
      </x:c>
      <x:c r="D79" s="20"/>
      <x:c r="E79" s="20"/>
      <x:c r="F79" s="18"/>
      <x:c r="G79" s="20" t="n">
        <x:v>78</x:v>
      </x:c>
      <x:c r="H79" s="20"/>
      <x:c r="I79"/>
      <x:c r="J79"/>
      <x:c r="K79" s="20" t="str">
        <x:f>IF(AND(ISNUMBER(H79),ISNUMBER(C79),C79&gt;0,I79&lt;&gt;"non précisée"),H79/C79,"")</x:f>
      </x:c>
      <x:c r="L79" s="22"/>
      <x:c r="M79" s="20"/>
      <x:c r="N79" s="20"/>
      <x:c r="O79" t="str">
        <x:v>Hors répertoire</x:v>
      </x:c>
      <x:c r="P79"/>
      <x:c r="Q79" t="str">
        <x:v>Non documenté</x:v>
      </x:c>
      <x:c r="R79" t="str">
        <x:v>Autre pays ou territoire</x:v>
      </x:c>
      <x:c r="S79"/>
    </x:row>
    <x:row r="80" ht="19" customHeight="1">
      <x:c r="A80" s="17" t="str">
        <x:v>Guam</x:v>
      </x:c>
      <x:c r="B80" s="17" t="str">
        <x:v>GU</x:v>
      </x:c>
      <x:c r="C80" s="21" t="str">
        <x:f>IF(O80="Complet",SUM(M80:N80),"")</x:f>
      </x:c>
      <x:c r="D80" s="21"/>
      <x:c r="E80" s="21" t="n">
        <x:v>26</x:v>
      </x:c>
      <x:c r="F80" s="19"/>
      <x:c r="G80" s="21" t="n">
        <x:v>42</x:v>
      </x:c>
      <x:c r="H80" s="21"/>
      <x:c r="I80" s="17"/>
      <x:c r="J80" s="17"/>
      <x:c r="K80" s="21" t="str">
        <x:f>IF(AND(ISNUMBER(H80),ISNUMBER(C80),C80&gt;0,I80&lt;&gt;"non précisée"),H80/C80,"")</x:f>
      </x:c>
      <x:c r="L80" s="23"/>
      <x:c r="M80" s="21"/>
      <x:c r="N80" s="21"/>
      <x:c r="O80" s="17" t="str">
        <x:v>Hors répertoire</x:v>
      </x:c>
      <x:c r="P80" s="17" t="n">
        <x:v>2020</x:v>
      </x:c>
      <x:c r="Q80" s="17" t="str">
        <x:v>Effectif publié</x:v>
      </x:c>
      <x:c r="R80" s="17" t="str">
        <x:v>Autre pays ou territoire</x:v>
      </x:c>
      <x:c r="S80" s="17"/>
    </x:row>
    <x:row r="81" ht="19" customHeight="1">
      <x:c r="A81" t="str">
        <x:v>Guatemala</x:v>
      </x:c>
      <x:c r="B81" t="str">
        <x:v>GT</x:v>
      </x:c>
      <x:c r="C81" s="20" t="n">
        <x:f>IF(O81="Complet",SUM(M81:N81),"")</x:f>
        <x:v>160</x:v>
      </x:c>
      <x:c r="D81" s="20" t="n">
        <x:v>14</x:v>
      </x:c>
      <x:c r="E81" s="20" t="n">
        <x:v>4116</x:v>
      </x:c>
      <x:c r="F81" s="18"/>
      <x:c r="G81" s="20" t="n">
        <x:v>118</x:v>
      </x:c>
      <x:c r="H81" s="20"/>
      <x:c r="I81"/>
      <x:c r="J81"/>
      <x:c r="K81" s="20" t="str">
        <x:f>IF(AND(ISNUMBER(H81),ISNUMBER(C81),C81&gt;0,I81&lt;&gt;"non précisée"),H81/C81,"")</x:f>
      </x:c>
      <x:c r="L81" s="22"/>
      <x:c r="M81" s="20" t="n">
        <x:v>160</x:v>
      </x:c>
      <x:c r="N81" s="20"/>
      <x:c r="O81" t="str">
        <x:v>Complet</x:v>
      </x:c>
      <x:c r="P81" t="n">
        <x:v>2024</x:v>
      </x:c>
      <x:c r="Q81" t="str">
        <x:v>Effectif publié</x:v>
      </x:c>
      <x:c r="R81" t="str">
        <x:v>État membre de l’ONU</x:v>
      </x:c>
      <x:c r="S81"/>
    </x:row>
    <x:row r="82" ht="19" customHeight="1">
      <x:c r="A82" s="17" t="str">
        <x:v>Guinée</x:v>
      </x:c>
      <x:c r="B82" s="17" t="str">
        <x:v>GN</x:v>
      </x:c>
      <x:c r="C82" s="21" t="n">
        <x:f>IF(O82="Complet",SUM(M82:N82),"")</x:f>
        <x:v>147</x:v>
      </x:c>
      <x:c r="D82" s="21" t="n">
        <x:v>32</x:v>
      </x:c>
      <x:c r="E82" s="21" t="n">
        <x:v>6819</x:v>
      </x:c>
      <x:c r="F82" s="19"/>
      <x:c r="G82" s="21" t="n">
        <x:v>162</x:v>
      </x:c>
      <x:c r="H82" s="21"/>
      <x:c r="I82" s="17"/>
      <x:c r="J82" s="17"/>
      <x:c r="K82" s="21" t="str">
        <x:f>IF(AND(ISNUMBER(H82),ISNUMBER(C82),C82&gt;0,I82&lt;&gt;"non précisée"),H82/C82,"")</x:f>
      </x:c>
      <x:c r="L82" s="23"/>
      <x:c r="M82" s="21" t="n">
        <x:v>147</x:v>
      </x:c>
      <x:c r="N82" s="21"/>
      <x:c r="O82" s="17" t="str">
        <x:v>Complet</x:v>
      </x:c>
      <x:c r="P82" s="17" t="n">
        <x:v>2018</x:v>
      </x:c>
      <x:c r="Q82" s="17" t="str">
        <x:v>Effectif publié</x:v>
      </x:c>
      <x:c r="R82" s="17" t="str">
        <x:v>État membre de l’ONU</x:v>
      </x:c>
      <x:c r="S82" s="17"/>
    </x:row>
    <x:row r="83" ht="19" customHeight="1">
      <x:c r="A83" t="str">
        <x:v>Guinée équatoriale</x:v>
      </x:c>
      <x:c r="B83" t="str">
        <x:v>GQ</x:v>
      </x:c>
      <x:c r="C83" s="20" t="n">
        <x:f>IF(O83="Complet",SUM(M83:N83),"")</x:f>
        <x:v>169</x:v>
      </x:c>
      <x:c r="D83" s="20" t="n">
        <x:v>20</x:v>
      </x:c>
      <x:c r="E83" s="20" t="n">
        <x:v>613</x:v>
      </x:c>
      <x:c r="F83" s="18"/>
      <x:c r="G83" s="20"/>
      <x:c r="H83" s="20"/>
      <x:c r="I83"/>
      <x:c r="J83"/>
      <x:c r="K83" s="20" t="str">
        <x:f>IF(AND(ISNUMBER(H83),ISNUMBER(C83),C83&gt;0,I83&lt;&gt;"non précisée"),H83/C83,"")</x:f>
      </x:c>
      <x:c r="L83" s="22"/>
      <x:c r="M83" s="20" t="n">
        <x:v>100</x:v>
      </x:c>
      <x:c r="N83" s="20" t="n">
        <x:v>69</x:v>
      </x:c>
      <x:c r="O83" t="str">
        <x:v>Complet</x:v>
      </x:c>
      <x:c r="P83" t="n">
        <x:v>2022</x:v>
      </x:c>
      <x:c r="Q83" t="str">
        <x:v>Effectif publié</x:v>
      </x:c>
      <x:c r="R83" t="str">
        <x:v>État membre de l’ONU</x:v>
      </x:c>
      <x:c r="S83"/>
    </x:row>
    <x:row r="84" ht="19" customHeight="1">
      <x:c r="A84" s="17" t="str">
        <x:v>Guinée-Bissau</x:v>
      </x:c>
      <x:c r="B84" s="17" t="str">
        <x:v>GW</x:v>
      </x:c>
      <x:c r="C84" s="21" t="n">
        <x:f>IF(O84="Complet",SUM(M84:N84),"")</x:f>
        <x:v>66</x:v>
      </x:c>
      <x:c r="D84" s="21" t="n">
        <x:v>23</x:v>
      </x:c>
      <x:c r="E84" s="21" t="n">
        <x:v>0</x:v>
      </x:c>
      <x:c r="F84" s="19"/>
      <x:c r="G84" s="21"/>
      <x:c r="H84" s="21"/>
      <x:c r="I84" s="17"/>
      <x:c r="J84" s="17"/>
      <x:c r="K84" s="21" t="str">
        <x:f>IF(AND(ISNUMBER(H84),ISNUMBER(C84),C84&gt;0,I84&lt;&gt;"non précisée"),H84/C84,"")</x:f>
      </x:c>
      <x:c r="L84" s="23"/>
      <x:c r="M84" s="21" t="n">
        <x:v>66</x:v>
      </x:c>
      <x:c r="N84" s="21"/>
      <x:c r="O84" s="17" t="str">
        <x:v>Complet</x:v>
      </x:c>
      <x:c r="P84" s="17"/>
      <x:c r="Q84" s="17" t="str">
        <x:v>Sans organe local élu</x:v>
      </x:c>
      <x:c r="R84" s="17" t="str">
        <x:v>État membre de l’ONU</x:v>
      </x:c>
      <x:c r="S84" s="17"/>
    </x:row>
    <x:row r="85" ht="19" customHeight="1">
      <x:c r="A85" t="str">
        <x:v>Guyana</x:v>
      </x:c>
      <x:c r="B85" t="str">
        <x:v>GY</x:v>
      </x:c>
      <x:c r="C85" s="20" t="n">
        <x:f>IF(O85="Complet",SUM(M85:N85),"")</x:f>
        <x:v>72</x:v>
      </x:c>
      <x:c r="D85" s="20" t="n">
        <x:v>19</x:v>
      </x:c>
      <x:c r="E85" s="20" t="n">
        <x:v>1222</x:v>
      </x:c>
      <x:c r="F85" s="18"/>
      <x:c r="G85" s="20" t="n">
        <x:v>107</x:v>
      </x:c>
      <x:c r="H85" s="20"/>
      <x:c r="I85"/>
      <x:c r="J85"/>
      <x:c r="K85" s="20" t="str">
        <x:f>IF(AND(ISNUMBER(H85),ISNUMBER(C85),C85&gt;0,I85&lt;&gt;"non précisée"),H85/C85,"")</x:f>
      </x:c>
      <x:c r="L85" s="22"/>
      <x:c r="M85" s="20" t="n">
        <x:v>72</x:v>
      </x:c>
      <x:c r="N85" s="20"/>
      <x:c r="O85" t="str">
        <x:v>Complet</x:v>
      </x:c>
      <x:c r="P85" t="n">
        <x:v>2023</x:v>
      </x:c>
      <x:c r="Q85" t="str">
        <x:v>Effectif publié</x:v>
      </x:c>
      <x:c r="R85" t="str">
        <x:v>État membre de l’ONU</x:v>
      </x:c>
      <x:c r="S85"/>
    </x:row>
    <x:row r="86" ht="19" customHeight="1">
      <x:c r="A86" s="17" t="str">
        <x:v>Guyane française</x:v>
      </x:c>
      <x:c r="B86" s="17" t="str">
        <x:v>GF</x:v>
      </x:c>
      <x:c r="C86" s="21" t="str">
        <x:f>IF(O86="Complet",SUM(M86:N86),"")</x:f>
      </x:c>
      <x:c r="D86" s="21"/>
      <x:c r="E86" s="21"/>
      <x:c r="F86" s="19"/>
      <x:c r="G86" s="21" t="n">
        <x:v>110</x:v>
      </x:c>
      <x:c r="H86" s="21"/>
      <x:c r="I86" s="17"/>
      <x:c r="J86" s="17"/>
      <x:c r="K86" s="21" t="str">
        <x:f>IF(AND(ISNUMBER(H86),ISNUMBER(C86),C86&gt;0,I86&lt;&gt;"non précisée"),H86/C86,"")</x:f>
      </x:c>
      <x:c r="L86" s="23"/>
      <x:c r="M86" s="21"/>
      <x:c r="N86" s="21"/>
      <x:c r="O86" s="17" t="str">
        <x:v>Hors répertoire</x:v>
      </x:c>
      <x:c r="P86" s="17"/>
      <x:c r="Q86" s="17" t="str">
        <x:v>Non documenté</x:v>
      </x:c>
      <x:c r="R86" s="17" t="str">
        <x:v>Autre pays ou territoire</x:v>
      </x:c>
      <x:c r="S86" s="17"/>
    </x:row>
    <x:row r="87" ht="19" customHeight="1">
      <x:c r="A87" t="str">
        <x:v>Haïti</x:v>
      </x:c>
      <x:c r="B87" t="str">
        <x:v>HT</x:v>
      </x:c>
      <x:c r="C87" s="20" t="str">
        <x:f>IF(O87="Complet",SUM(M87:N87),"")</x:f>
      </x:c>
      <x:c r="D87" s="20" t="n">
        <x:v>18</x:v>
      </x:c>
      <x:c r="E87" s="20" t="n">
        <x:v>0</x:v>
      </x:c>
      <x:c r="F87" s="18"/>
      <x:c r="G87" s="20" t="n">
        <x:v>134</x:v>
      </x:c>
      <x:c r="H87" s="20"/>
      <x:c r="I87"/>
      <x:c r="J87"/>
      <x:c r="K87" s="20" t="str">
        <x:f>IF(AND(ISNUMBER(H87),ISNUMBER(C87),C87&gt;0,I87&lt;&gt;"non précisée"),H87/C87,"")</x:f>
      </x:c>
      <x:c r="L87" s="22"/>
      <x:c r="M87" s="20"/>
      <x:c r="N87" s="20"/>
      <x:c r="O87" t="str">
        <x:v>Sans objet (UIP)</x:v>
      </x:c>
      <x:c r="P87"/>
      <x:c r="Q87" t="str">
        <x:v>Sans organe local élu</x:v>
      </x:c>
      <x:c r="R87" t="str">
        <x:v>État membre de l’ONU</x:v>
      </x:c>
      <x:c r="S87"/>
    </x:row>
    <x:row r="88" ht="19" customHeight="1">
      <x:c r="A88" s="17" t="str">
        <x:v>Honduras</x:v>
      </x:c>
      <x:c r="B88" s="17" t="str">
        <x:v>HN</x:v>
      </x:c>
      <x:c r="C88" s="21" t="n">
        <x:f>IF(O88="Complet",SUM(M88:N88),"")</x:f>
        <x:v>128</x:v>
      </x:c>
      <x:c r="D88" s="21" t="n">
        <x:v>24</x:v>
      </x:c>
      <x:c r="E88" s="21" t="n">
        <x:v>2432</x:v>
      </x:c>
      <x:c r="F88" s="19"/>
      <x:c r="G88" s="21" t="n">
        <x:v>122</x:v>
      </x:c>
      <x:c r="H88" s="21"/>
      <x:c r="I88" s="17"/>
      <x:c r="J88" s="17"/>
      <x:c r="K88" s="21" t="str">
        <x:f>IF(AND(ISNUMBER(H88),ISNUMBER(C88),C88&gt;0,I88&lt;&gt;"non précisée"),H88/C88,"")</x:f>
      </x:c>
      <x:c r="L88" s="23"/>
      <x:c r="M88" s="21" t="n">
        <x:v>128</x:v>
      </x:c>
      <x:c r="N88" s="21"/>
      <x:c r="O88" s="17" t="str">
        <x:v>Complet</x:v>
      </x:c>
      <x:c r="P88" s="17" t="n">
        <x:v>2021</x:v>
      </x:c>
      <x:c r="Q88" s="17" t="str">
        <x:v>Effectif publié</x:v>
      </x:c>
      <x:c r="R88" s="17" t="str">
        <x:v>État membre de l’ONU</x:v>
      </x:c>
      <x:c r="S88" s="17"/>
    </x:row>
    <x:row r="89" ht="19" customHeight="1">
      <x:c r="A89" t="str">
        <x:v>Hongrie</x:v>
      </x:c>
      <x:c r="B89" t="str">
        <x:v>HU</x:v>
      </x:c>
      <x:c r="C89" s="20" t="n">
        <x:f>IF(O89="Complet",SUM(M89:N89),"")</x:f>
        <x:v>199</x:v>
      </x:c>
      <x:c r="D89" s="20" t="n">
        <x:v>11</x:v>
      </x:c>
      <x:c r="E89" s="20" t="n">
        <x:v>20364</x:v>
      </x:c>
      <x:c r="F89" s="18" t="n">
        <x:v>0.321</x:v>
      </x:c>
      <x:c r="G89" s="20" t="n">
        <x:v>48</x:v>
      </x:c>
      <x:c r="H89" s="20"/>
      <x:c r="I89"/>
      <x:c r="J89"/>
      <x:c r="K89" s="20" t="str">
        <x:f>IF(AND(ISNUMBER(H89),ISNUMBER(C89),C89&gt;0,I89&lt;&gt;"non précisée"),H89/C89,"")</x:f>
      </x:c>
      <x:c r="L89" s="22"/>
      <x:c r="M89" s="20" t="n">
        <x:v>199</x:v>
      </x:c>
      <x:c r="N89" s="20"/>
      <x:c r="O89" t="str">
        <x:v>Complet</x:v>
      </x:c>
      <x:c r="P89" t="n">
        <x:v>2024</x:v>
      </x:c>
      <x:c r="Q89" t="str">
        <x:v>Effectif publié</x:v>
      </x:c>
      <x:c r="R89" t="str">
        <x:v>État membre de l’ONU</x:v>
      </x:c>
      <x:c r="S89"/>
    </x:row>
    <x:row r="90" ht="19" customHeight="1">
      <x:c r="A90" s="17" t="str">
        <x:v>Îles Caïmans</x:v>
      </x:c>
      <x:c r="B90" s="17" t="str">
        <x:v>KY</x:v>
      </x:c>
      <x:c r="C90" s="21" t="str">
        <x:f>IF(O90="Complet",SUM(M90:N90),"")</x:f>
      </x:c>
      <x:c r="D90" s="21"/>
      <x:c r="E90" s="21"/>
      <x:c r="F90" s="19"/>
      <x:c r="G90" s="21" t="n">
        <x:v>11</x:v>
      </x:c>
      <x:c r="H90" s="21"/>
      <x:c r="I90" s="17"/>
      <x:c r="J90" s="17"/>
      <x:c r="K90" s="21" t="str">
        <x:f>IF(AND(ISNUMBER(H90),ISNUMBER(C90),C90&gt;0,I90&lt;&gt;"non précisée"),H90/C90,"")</x:f>
      </x:c>
      <x:c r="L90" s="23"/>
      <x:c r="M90" s="21"/>
      <x:c r="N90" s="21"/>
      <x:c r="O90" s="17" t="str">
        <x:v>Hors répertoire</x:v>
      </x:c>
      <x:c r="P90" s="17"/>
      <x:c r="Q90" s="17" t="str">
        <x:v>Non documenté</x:v>
      </x:c>
      <x:c r="R90" s="17" t="str">
        <x:v>Autre pays ou territoire</x:v>
      </x:c>
      <x:c r="S90" s="17"/>
    </x:row>
    <x:row r="91" ht="19" customHeight="1">
      <x:c r="A91" t="str">
        <x:v>Îles Mariannes du Nord</x:v>
      </x:c>
      <x:c r="B91" t="str">
        <x:v>MP</x:v>
      </x:c>
      <x:c r="C91" s="20" t="str">
        <x:f>IF(O91="Complet",SUM(M91:N91),"")</x:f>
      </x:c>
      <x:c r="D91" s="20"/>
      <x:c r="E91" s="20" t="n">
        <x:v>15</x:v>
      </x:c>
      <x:c r="F91" s="18"/>
      <x:c r="G91" s="20"/>
      <x:c r="H91" s="20"/>
      <x:c r="I91"/>
      <x:c r="J91"/>
      <x:c r="K91" s="20" t="str">
        <x:f>IF(AND(ISNUMBER(H91),ISNUMBER(C91),C91&gt;0,I91&lt;&gt;"non précisée"),H91/C91,"")</x:f>
      </x:c>
      <x:c r="L91" s="22"/>
      <x:c r="M91" s="20"/>
      <x:c r="N91" s="20"/>
      <x:c r="O91" t="str">
        <x:v>Hors répertoire</x:v>
      </x:c>
      <x:c r="P91" t="n">
        <x:v>2018</x:v>
      </x:c>
      <x:c r="Q91" t="str">
        <x:v>Effectif publié</x:v>
      </x:c>
      <x:c r="R91" t="str">
        <x:v>Autre pays ou territoire</x:v>
      </x:c>
      <x:c r="S91"/>
    </x:row>
    <x:row r="92" ht="19" customHeight="1">
      <x:c r="A92" s="17" t="str">
        <x:v>Îles Marshall</x:v>
      </x:c>
      <x:c r="B92" s="17" t="str">
        <x:v>MH</x:v>
      </x:c>
      <x:c r="C92" s="21" t="n">
        <x:f>IF(O92="Complet",SUM(M92:N92),"")</x:f>
        <x:v>33</x:v>
      </x:c>
      <x:c r="D92" s="21" t="n">
        <x:v>9</x:v>
      </x:c>
      <x:c r="E92" s="21" t="n">
        <x:v>300</x:v>
      </x:c>
      <x:c r="F92" s="19"/>
      <x:c r="G92" s="21"/>
      <x:c r="H92" s="21"/>
      <x:c r="I92" s="17"/>
      <x:c r="J92" s="17"/>
      <x:c r="K92" s="21" t="str">
        <x:f>IF(AND(ISNUMBER(H92),ISNUMBER(C92),C92&gt;0,I92&lt;&gt;"non précisée"),H92/C92,"")</x:f>
      </x:c>
      <x:c r="L92" s="23"/>
      <x:c r="M92" s="21" t="n">
        <x:v>33</x:v>
      </x:c>
      <x:c r="N92" s="21"/>
      <x:c r="O92" s="17" t="str">
        <x:v>Complet</x:v>
      </x:c>
      <x:c r="P92" s="17" t="n">
        <x:v>2023</x:v>
      </x:c>
      <x:c r="Q92" s="17" t="str">
        <x:v>Effectif publié</x:v>
      </x:c>
      <x:c r="R92" s="17" t="str">
        <x:v>État membre de l’ONU</x:v>
      </x:c>
      <x:c r="S92" s="17"/>
    </x:row>
    <x:row r="93" ht="19" customHeight="1">
      <x:c r="A93" t="str">
        <x:v>Îles Salomon</x:v>
      </x:c>
      <x:c r="B93" t="str">
        <x:v>SB</x:v>
      </x:c>
      <x:c r="C93" s="20" t="n">
        <x:f>IF(O93="Complet",SUM(M93:N93),"")</x:f>
        <x:v>50</x:v>
      </x:c>
      <x:c r="D93" s="20" t="n">
        <x:v>21</x:v>
      </x:c>
      <x:c r="E93" s="20"/>
      <x:c r="F93" s="18"/>
      <x:c r="G93" s="20"/>
      <x:c r="H93" s="20"/>
      <x:c r="I93"/>
      <x:c r="J93"/>
      <x:c r="K93" s="20" t="str">
        <x:f>IF(AND(ISNUMBER(H93),ISNUMBER(C93),C93&gt;0,I93&lt;&gt;"non précisée"),H93/C93,"")</x:f>
      </x:c>
      <x:c r="L93" s="22"/>
      <x:c r="M93" s="20" t="n">
        <x:v>50</x:v>
      </x:c>
      <x:c r="N93" s="20"/>
      <x:c r="O93" t="str">
        <x:v>Complet</x:v>
      </x:c>
      <x:c r="P93"/>
      <x:c r="Q93" t="str">
        <x:v>Non documenté</x:v>
      </x:c>
      <x:c r="R93" t="str">
        <x:v>État membre de l’ONU</x:v>
      </x:c>
      <x:c r="S93"/>
    </x:row>
    <x:row r="94" ht="19" customHeight="1">
      <x:c r="A94" s="17" t="str">
        <x:v>Inde</x:v>
      </x:c>
      <x:c r="B94" s="17" t="str">
        <x:v>IN</x:v>
      </x:c>
      <x:c r="C94" s="21" t="n">
        <x:f>IF(O94="Complet",SUM(M94:N94),"")</x:f>
        <x:v>784</x:v>
      </x:c>
      <x:c r="D94" s="21" t="n">
        <x:v>36</x:v>
      </x:c>
      <x:c r="E94" s="21" t="n">
        <x:v>3100804</x:v>
      </x:c>
      <x:c r="F94" s="19" t="n">
        <x:v>0.49700000000000005</x:v>
      </x:c>
      <x:c r="G94" s="21" t="n">
        <x:v>119</x:v>
      </x:c>
      <x:c r="H94" s="21" t="n">
        <x:v>100000000</x:v>
      </x:c>
      <x:c r="I94" s="17" t="str">
        <x:v>hebdomadaire</x:v>
      </x:c>
      <x:c r="J94" s="17" t="str">
        <x:v>plus de</x:v>
      </x:c>
      <x:c r="K94" s="21" t="n">
        <x:f>IF(AND(ISNUMBER(H94),ISNUMBER(C94),C94&gt;0,I94&lt;&gt;"non précisée"),H94/C94,"")</x:f>
        <x:v>127551.02040816327</x:v>
      </x:c>
      <x:c r="L94" s="23" t="n">
        <x:v>46071</x:v>
      </x:c>
      <x:c r="M94" s="21" t="n">
        <x:v>542</x:v>
      </x:c>
      <x:c r="N94" s="21" t="n">
        <x:v>242</x:v>
      </x:c>
      <x:c r="O94" s="17" t="str">
        <x:v>Complet</x:v>
      </x:c>
      <x:c r="P94" s="17" t="n">
        <x:v>2017</x:v>
      </x:c>
      <x:c r="Q94" s="17" t="str">
        <x:v>Effectif publié</x:v>
      </x:c>
      <x:c r="R94" s="17" t="str">
        <x:v>État membre de l’ONU</x:v>
      </x:c>
      <x:c r="S94" s="17" t="str">
        <x:v>OpenAI</x:v>
      </x:c>
    </x:row>
    <x:row r="95" ht="19" customHeight="1">
      <x:c r="A95" t="str">
        <x:v>Indonésie</x:v>
      </x:c>
      <x:c r="B95" t="str">
        <x:v>ID</x:v>
      </x:c>
      <x:c r="C95" s="20" t="n">
        <x:f>IF(O95="Complet",SUM(M95:N95),"")</x:f>
        <x:v>580</x:v>
      </x:c>
      <x:c r="D95" s="20" t="n">
        <x:v>41</x:v>
      </x:c>
      <x:c r="E95" s="20" t="n">
        <x:v>20133</x:v>
      </x:c>
      <x:c r="F95" s="18" t="n">
        <x:v>0.465</x:v>
      </x:c>
      <x:c r="G95" s="20" t="n">
        <x:v>117</x:v>
      </x:c>
      <x:c r="H95" s="20"/>
      <x:c r="I95"/>
      <x:c r="J95"/>
      <x:c r="K95" s="20" t="str">
        <x:f>IF(AND(ISNUMBER(H95),ISNUMBER(C95),C95&gt;0,I95&lt;&gt;"non précisée"),H95/C95,"")</x:f>
      </x:c>
      <x:c r="L95" s="22"/>
      <x:c r="M95" s="20" t="n">
        <x:v>580</x:v>
      </x:c>
      <x:c r="N95" s="20"/>
      <x:c r="O95" t="str">
        <x:v>Complet</x:v>
      </x:c>
      <x:c r="P95" t="n">
        <x:v>2020</x:v>
      </x:c>
      <x:c r="Q95" t="str">
        <x:v>Effectif publié</x:v>
      </x:c>
      <x:c r="R95" t="str">
        <x:v>État membre de l’ONU</x:v>
      </x:c>
      <x:c r="S95"/>
    </x:row>
    <x:row r="96" ht="19" customHeight="1">
      <x:c r="A96" s="17" t="str">
        <x:v>Irak</x:v>
      </x:c>
      <x:c r="B96" s="17" t="str">
        <x:v>IQ</x:v>
      </x:c>
      <x:c r="C96" s="21" t="n">
        <x:f>IF(O96="Complet",SUM(M96:N96),"")</x:f>
        <x:v>329</x:v>
      </x:c>
      <x:c r="D96" s="21" t="n">
        <x:v>23</x:v>
      </x:c>
      <x:c r="E96" s="21" t="n">
        <x:v>285</x:v>
      </x:c>
      <x:c r="F96" s="19"/>
      <x:c r="G96" s="21" t="n">
        <x:v>103</x:v>
      </x:c>
      <x:c r="H96" s="21"/>
      <x:c r="I96" s="17"/>
      <x:c r="J96" s="17"/>
      <x:c r="K96" s="21" t="str">
        <x:f>IF(AND(ISNUMBER(H96),ISNUMBER(C96),C96&gt;0,I96&lt;&gt;"non précisée"),H96/C96,"")</x:f>
      </x:c>
      <x:c r="L96" s="23"/>
      <x:c r="M96" s="21" t="n">
        <x:v>329</x:v>
      </x:c>
      <x:c r="N96" s="21"/>
      <x:c r="O96" s="17" t="str">
        <x:v>Complet</x:v>
      </x:c>
      <x:c r="P96" s="17" t="n">
        <x:v>2023</x:v>
      </x:c>
      <x:c r="Q96" s="17" t="str">
        <x:v>Effectif publié</x:v>
      </x:c>
      <x:c r="R96" s="17" t="str">
        <x:v>État membre de l’ONU</x:v>
      </x:c>
      <x:c r="S96" s="17"/>
    </x:row>
    <x:row r="97" ht="19" customHeight="1">
      <x:c r="A97" t="str">
        <x:v>Iran</x:v>
      </x:c>
      <x:c r="B97" t="str">
        <x:v>IR</x:v>
      </x:c>
      <x:c r="C97" s="20" t="n">
        <x:f>IF(O97="Complet",SUM(M97:N97),"")</x:f>
        <x:v>285</x:v>
      </x:c>
      <x:c r="D97" s="20" t="n">
        <x:v>28</x:v>
      </x:c>
      <x:c r="E97" s="20" t="n">
        <x:v>127829</x:v>
      </x:c>
      <x:c r="F97" s="18"/>
      <x:c r="G97" s="20"/>
      <x:c r="H97" s="20"/>
      <x:c r="I97"/>
      <x:c r="J97"/>
      <x:c r="K97" s="20" t="str">
        <x:f>IF(AND(ISNUMBER(H97),ISNUMBER(C97),C97&gt;0,I97&lt;&gt;"non précisée"),H97/C97,"")</x:f>
      </x:c>
      <x:c r="L97" s="22"/>
      <x:c r="M97" s="20" t="n">
        <x:v>285</x:v>
      </x:c>
      <x:c r="N97" s="20"/>
      <x:c r="O97" t="str">
        <x:v>Complet</x:v>
      </x:c>
      <x:c r="P97" t="n">
        <x:v>2021</x:v>
      </x:c>
      <x:c r="Q97" t="str">
        <x:v>Effectif publié</x:v>
      </x:c>
      <x:c r="R97" t="str">
        <x:v>État membre de l’ONU</x:v>
      </x:c>
      <x:c r="S97"/>
    </x:row>
    <x:row r="98" ht="19" customHeight="1">
      <x:c r="A98" s="17" t="str">
        <x:v>Irlande</x:v>
      </x:c>
      <x:c r="B98" s="17" t="str">
        <x:v>IE</x:v>
      </x:c>
      <x:c r="C98" s="21" t="n">
        <x:f>IF(O98="Complet",SUM(M98:N98),"")</x:f>
        <x:v>232</x:v>
      </x:c>
      <x:c r="D98" s="21" t="n">
        <x:v>14</x:v>
      </x:c>
      <x:c r="E98" s="21" t="n">
        <x:v>949</x:v>
      </x:c>
      <x:c r="F98" s="19" t="n">
        <x:v>0.387</x:v>
      </x:c>
      <x:c r="G98" s="21" t="n">
        <x:v>29</x:v>
      </x:c>
      <x:c r="H98" s="21" t="n">
        <x:v>1000000</x:v>
      </x:c>
      <x:c r="I98" s="17" t="str">
        <x:v>hebdomadaire</x:v>
      </x:c>
      <x:c r="J98" s="17" t="str">
        <x:v>plus de</x:v>
      </x:c>
      <x:c r="K98" s="21" t="n">
        <x:f>IF(AND(ISNUMBER(H98),ISNUMBER(C98),C98&gt;0,I98&lt;&gt;"non précisée"),H98/C98,"")</x:f>
        <x:v>4310.3448275862065</x:v>
      </x:c>
      <x:c r="L98" s="23" t="n">
        <x:v>46043</x:v>
      </x:c>
      <x:c r="M98" s="21" t="n">
        <x:v>172</x:v>
      </x:c>
      <x:c r="N98" s="21" t="n">
        <x:v>60</x:v>
      </x:c>
      <x:c r="O98" s="17" t="str">
        <x:v>Complet</x:v>
      </x:c>
      <x:c r="P98" s="17" t="n">
        <x:v>2024</x:v>
      </x:c>
      <x:c r="Q98" s="17" t="str">
        <x:v>Effectif publié</x:v>
      </x:c>
      <x:c r="R98" s="17" t="str">
        <x:v>État membre de l’ONU</x:v>
      </x:c>
      <x:c r="S98" s="17" t="str">
        <x:v>OpenAI</x:v>
      </x:c>
    </x:row>
    <x:row r="99" ht="19" customHeight="1">
      <x:c r="A99" t="str">
        <x:v>Islande</x:v>
      </x:c>
      <x:c r="B99" t="str">
        <x:v>IS</x:v>
      </x:c>
      <x:c r="C99" s="20" t="n">
        <x:f>IF(O99="Complet",SUM(M99:N99),"")</x:f>
        <x:v>63</x:v>
      </x:c>
      <x:c r="D99" s="20" t="n">
        <x:v>10</x:v>
      </x:c>
      <x:c r="E99" s="20" t="n">
        <x:v>470</x:v>
      </x:c>
      <x:c r="F99" s="18"/>
      <x:c r="G99" s="20" t="n">
        <x:v>13</x:v>
      </x:c>
      <x:c r="H99" s="20"/>
      <x:c r="I99"/>
      <x:c r="J99"/>
      <x:c r="K99" s="20" t="str">
        <x:f>IF(AND(ISNUMBER(H99),ISNUMBER(C99),C99&gt;0,I99&lt;&gt;"non précisée"),H99/C99,"")</x:f>
      </x:c>
      <x:c r="L99" s="22"/>
      <x:c r="M99" s="20" t="n">
        <x:v>63</x:v>
      </x:c>
      <x:c r="N99" s="20"/>
      <x:c r="O99" t="str">
        <x:v>Complet</x:v>
      </x:c>
      <x:c r="P99" t="n">
        <x:v>2022</x:v>
      </x:c>
      <x:c r="Q99" t="str">
        <x:v>Effectif publié</x:v>
      </x:c>
      <x:c r="R99" t="str">
        <x:v>État membre de l’ONU</x:v>
      </x:c>
      <x:c r="S99"/>
    </x:row>
    <x:row r="100" ht="19" customHeight="1">
      <x:c r="A100" s="17" t="str">
        <x:v>Israël</x:v>
      </x:c>
      <x:c r="B100" s="17" t="str">
        <x:v>IL</x:v>
      </x:c>
      <x:c r="C100" s="21" t="n">
        <x:f>IF(O100="Complet",SUM(M100:N100),"")</x:f>
        <x:v>120</x:v>
      </x:c>
      <x:c r="D100" s="21" t="n">
        <x:v>23</x:v>
      </x:c>
      <x:c r="E100" s="21" t="n">
        <x:v>3776</x:v>
      </x:c>
      <x:c r="F100" s="19" t="n">
        <x:v>0.579</x:v>
      </x:c>
      <x:c r="G100" s="21" t="n">
        <x:v>14</x:v>
      </x:c>
      <x:c r="H100" s="21"/>
      <x:c r="I100" s="17"/>
      <x:c r="J100" s="17"/>
      <x:c r="K100" s="21" t="str">
        <x:f>IF(AND(ISNUMBER(H100),ISNUMBER(C100),C100&gt;0,I100&lt;&gt;"non précisée"),H100/C100,"")</x:f>
      </x:c>
      <x:c r="L100" s="23"/>
      <x:c r="M100" s="21" t="n">
        <x:v>120</x:v>
      </x:c>
      <x:c r="N100" s="21"/>
      <x:c r="O100" s="17" t="str">
        <x:v>Complet</x:v>
      </x:c>
      <x:c r="P100" s="17" t="n">
        <x:v>2018</x:v>
      </x:c>
      <x:c r="Q100" s="17" t="str">
        <x:v>Effectif publié</x:v>
      </x:c>
      <x:c r="R100" s="17" t="str">
        <x:v>État membre de l’ONU</x:v>
      </x:c>
      <x:c r="S100" s="17"/>
    </x:row>
    <x:row r="101" ht="19" customHeight="1">
      <x:c r="A101" t="str">
        <x:v>Italie</x:v>
      </x:c>
      <x:c r="B101" t="str">
        <x:v>IT</x:v>
      </x:c>
      <x:c r="C101" s="20" t="n">
        <x:f>IF(O101="Complet",SUM(M101:N101),"")</x:f>
        <x:v>605</x:v>
      </x:c>
      <x:c r="D101" s="20" t="n">
        <x:v>16</x:v>
      </x:c>
      <x:c r="E101" s="20" t="n">
        <x:v>101078</x:v>
      </x:c>
      <x:c r="F101" s="18" t="n">
        <x:v>0.31</x:v>
      </x:c>
      <x:c r="G101" s="20" t="n">
        <x:v>88</x:v>
      </x:c>
      <x:c r="H101" s="20" t="n">
        <x:v>6000000</x:v>
      </x:c>
      <x:c r="I101" t="str">
        <x:v>non précisée</x:v>
      </x:c>
      <x:c r="J101" t="str">
        <x:v>plus de</x:v>
      </x:c>
      <x:c r="K101" s="20" t="str">
        <x:f>IF(AND(ISNUMBER(H101),ISNUMBER(C101),C101&gt;0,I101&lt;&gt;"non précisée"),H101/C101,"")</x:f>
      </x:c>
      <x:c r="L101" s="22" t="n">
        <x:v>46043</x:v>
      </x:c>
      <x:c r="M101" s="20" t="n">
        <x:v>400</x:v>
      </x:c>
      <x:c r="N101" s="20" t="n">
        <x:v>205</x:v>
      </x:c>
      <x:c r="O101" t="str">
        <x:v>Complet</x:v>
      </x:c>
      <x:c r="P101" t="n">
        <x:v>2024</x:v>
      </x:c>
      <x:c r="Q101" t="str">
        <x:v>Effectif publié</x:v>
      </x:c>
      <x:c r="R101" t="str">
        <x:v>État membre de l’ONU</x:v>
      </x:c>
      <x:c r="S101" t="str">
        <x:v>OpenAI</x:v>
      </x:c>
    </x:row>
    <x:row r="102" ht="19" customHeight="1">
      <x:c r="A102" s="17" t="str">
        <x:v>Jamaïque</x:v>
      </x:c>
      <x:c r="B102" s="17" t="str">
        <x:v>JM</x:v>
      </x:c>
      <x:c r="C102" s="21" t="n">
        <x:f>IF(O102="Complet",SUM(M102:N102),"")</x:f>
        <x:v>84</x:v>
      </x:c>
      <x:c r="D102" s="21" t="n">
        <x:v>15</x:v>
      </x:c>
      <x:c r="E102" s="21" t="n">
        <x:v>229</x:v>
      </x:c>
      <x:c r="F102" s="19"/>
      <x:c r="G102" s="21" t="n">
        <x:v>114</x:v>
      </x:c>
      <x:c r="H102" s="21"/>
      <x:c r="I102" s="17"/>
      <x:c r="J102" s="17"/>
      <x:c r="K102" s="21" t="str">
        <x:f>IF(AND(ISNUMBER(H102),ISNUMBER(C102),C102&gt;0,I102&lt;&gt;"non précisée"),H102/C102,"")</x:f>
      </x:c>
      <x:c r="L102" s="23"/>
      <x:c r="M102" s="21" t="n">
        <x:v>63</x:v>
      </x:c>
      <x:c r="N102" s="21" t="n">
        <x:v>21</x:v>
      </x:c>
      <x:c r="O102" s="17" t="str">
        <x:v>Complet</x:v>
      </x:c>
      <x:c r="P102" s="17" t="n">
        <x:v>2024</x:v>
      </x:c>
      <x:c r="Q102" s="17" t="str">
        <x:v>Effectif publié</x:v>
      </x:c>
      <x:c r="R102" s="17" t="str">
        <x:v>État membre de l’ONU</x:v>
      </x:c>
      <x:c r="S102" s="17"/>
    </x:row>
    <x:row r="103" ht="19" customHeight="1">
      <x:c r="A103" t="str">
        <x:v>Japon</x:v>
      </x:c>
      <x:c r="B103" t="str">
        <x:v>JP</x:v>
      </x:c>
      <x:c r="C103" s="20" t="n">
        <x:f>IF(O103="Complet",SUM(M103:N103),"")</x:f>
        <x:v>713</x:v>
      </x:c>
      <x:c r="D103" s="20" t="n">
        <x:v>19</x:v>
      </x:c>
      <x:c r="E103" s="20" t="n">
        <x:v>31553</x:v>
      </x:c>
      <x:c r="F103" s="18" t="n">
        <x:v>0.161</x:v>
      </x:c>
      <x:c r="G103" s="20" t="n">
        <x:v>62</x:v>
      </x:c>
      <x:c r="H103" s="20"/>
      <x:c r="I103"/>
      <x:c r="J103"/>
      <x:c r="K103" s="20" t="str">
        <x:f>IF(AND(ISNUMBER(H103),ISNUMBER(C103),C103&gt;0,I103&lt;&gt;"non précisée"),H103/C103,"")</x:f>
      </x:c>
      <x:c r="L103" s="22"/>
      <x:c r="M103" s="20" t="n">
        <x:v>465</x:v>
      </x:c>
      <x:c r="N103" s="20" t="n">
        <x:v>248</x:v>
      </x:c>
      <x:c r="O103" t="str">
        <x:v>Complet</x:v>
      </x:c>
      <x:c r="P103" t="n">
        <x:v>2024</x:v>
      </x:c>
      <x:c r="Q103" t="str">
        <x:v>Effectif publié</x:v>
      </x:c>
      <x:c r="R103" t="str">
        <x:v>État membre de l’ONU</x:v>
      </x:c>
      <x:c r="S103"/>
    </x:row>
    <x:row r="104" ht="19" customHeight="1">
      <x:c r="A104" s="17" t="str">
        <x:v>Jersey</x:v>
      </x:c>
      <x:c r="B104" s="17" t="str">
        <x:v>JE</x:v>
      </x:c>
      <x:c r="C104" s="21" t="str">
        <x:f>IF(O104="Complet",SUM(M104:N104),"")</x:f>
      </x:c>
      <x:c r="D104" s="21"/>
      <x:c r="E104" s="21"/>
      <x:c r="F104" s="19"/>
      <x:c r="G104" s="21" t="n">
        <x:v>50</x:v>
      </x:c>
      <x:c r="H104" s="21"/>
      <x:c r="I104" s="17"/>
      <x:c r="J104" s="17"/>
      <x:c r="K104" s="21" t="str">
        <x:f>IF(AND(ISNUMBER(H104),ISNUMBER(C104),C104&gt;0,I104&lt;&gt;"non précisée"),H104/C104,"")</x:f>
      </x:c>
      <x:c r="L104" s="23"/>
      <x:c r="M104" s="21"/>
      <x:c r="N104" s="21"/>
      <x:c r="O104" s="17" t="str">
        <x:v>Hors répertoire</x:v>
      </x:c>
      <x:c r="P104" s="17"/>
      <x:c r="Q104" s="17" t="str">
        <x:v>Non documenté</x:v>
      </x:c>
      <x:c r="R104" s="17" t="str">
        <x:v>Autre pays ou territoire</x:v>
      </x:c>
      <x:c r="S104" s="17"/>
    </x:row>
    <x:row r="105" ht="19" customHeight="1">
      <x:c r="A105" t="str">
        <x:v>Jordanie</x:v>
      </x:c>
      <x:c r="B105" t="str">
        <x:v>JO</x:v>
      </x:c>
      <x:c r="C105" s="20" t="n">
        <x:f>IF(O105="Complet",SUM(M105:N105),"")</x:f>
        <x:v>207</x:v>
      </x:c>
      <x:c r="D105" s="20" t="n">
        <x:v>26</x:v>
      </x:c>
      <x:c r="E105" s="20" t="n">
        <x:v>1335</x:v>
      </x:c>
      <x:c r="F105" s="18"/>
      <x:c r="G105" s="20" t="n">
        <x:v>85</x:v>
      </x:c>
      <x:c r="H105" s="20"/>
      <x:c r="I105"/>
      <x:c r="J105"/>
      <x:c r="K105" s="20" t="str">
        <x:f>IF(AND(ISNUMBER(H105),ISNUMBER(C105),C105&gt;0,I105&lt;&gt;"non précisée"),H105/C105,"")</x:f>
      </x:c>
      <x:c r="L105" s="22"/>
      <x:c r="M105" s="20" t="n">
        <x:v>138</x:v>
      </x:c>
      <x:c r="N105" s="20" t="n">
        <x:v>69</x:v>
      </x:c>
      <x:c r="O105" t="str">
        <x:v>Complet</x:v>
      </x:c>
      <x:c r="P105" t="n">
        <x:v>2022</x:v>
      </x:c>
      <x:c r="Q105" t="str">
        <x:v>Effectif publié</x:v>
      </x:c>
      <x:c r="R105" t="str">
        <x:v>État membre de l’ONU</x:v>
      </x:c>
      <x:c r="S105"/>
    </x:row>
    <x:row r="106" ht="19" customHeight="1">
      <x:c r="A106" s="17" t="str">
        <x:v>Kazakhstan</x:v>
      </x:c>
      <x:c r="B106" s="17" t="str">
        <x:v>KZ</x:v>
      </x:c>
      <x:c r="C106" s="21" t="n">
        <x:f>IF(O106="Complet",SUM(M106:N106),"")</x:f>
        <x:v>145</x:v>
      </x:c>
      <x:c r="D106" s="21" t="n">
        <x:v>21</x:v>
      </x:c>
      <x:c r="E106" s="21" t="n">
        <x:v>3415</x:v>
      </x:c>
      <x:c r="F106" s="19"/>
      <x:c r="G106" s="21" t="n">
        <x:v>64</x:v>
      </x:c>
      <x:c r="H106" s="21"/>
      <x:c r="I106" s="17"/>
      <x:c r="J106" s="17"/>
      <x:c r="K106" s="21" t="str">
        <x:f>IF(AND(ISNUMBER(H106),ISNUMBER(C106),C106&gt;0,I106&lt;&gt;"non précisée"),H106/C106,"")</x:f>
      </x:c>
      <x:c r="L106" s="23"/>
      <x:c r="M106" s="21" t="n">
        <x:v>145</x:v>
      </x:c>
      <x:c r="N106" s="21"/>
      <x:c r="O106" s="17" t="str">
        <x:v>Complet</x:v>
      </x:c>
      <x:c r="P106" s="17" t="n">
        <x:v>2023</x:v>
      </x:c>
      <x:c r="Q106" s="17" t="str">
        <x:v>Effectif publié</x:v>
      </x:c>
      <x:c r="R106" s="17" t="str">
        <x:v>État membre de l’ONU</x:v>
      </x:c>
      <x:c r="S106" s="17"/>
    </x:row>
    <x:row r="107" ht="19" customHeight="1">
      <x:c r="A107" t="str">
        <x:v>Kenya</x:v>
      </x:c>
      <x:c r="B107" t="str">
        <x:v>KE</x:v>
      </x:c>
      <x:c r="C107" s="20" t="n">
        <x:f>IF(O107="Complet",SUM(M107:N107),"")</x:f>
        <x:v>415</x:v>
      </x:c>
      <x:c r="D107" s="20" t="n">
        <x:v>23</x:v>
      </x:c>
      <x:c r="E107" s="20" t="n">
        <x:v>2224</x:v>
      </x:c>
      <x:c r="F107" s="18" t="n">
        <x:v>0.586</x:v>
      </x:c>
      <x:c r="G107" s="20" t="n">
        <x:v>125</x:v>
      </x:c>
      <x:c r="H107" s="20"/>
      <x:c r="I107"/>
      <x:c r="J107"/>
      <x:c r="K107" s="20" t="str">
        <x:f>IF(AND(ISNUMBER(H107),ISNUMBER(C107),C107&gt;0,I107&lt;&gt;"non précisée"),H107/C107,"")</x:f>
      </x:c>
      <x:c r="L107" s="22"/>
      <x:c r="M107" s="20" t="n">
        <x:v>348</x:v>
      </x:c>
      <x:c r="N107" s="20" t="n">
        <x:v>67</x:v>
      </x:c>
      <x:c r="O107" t="str">
        <x:v>Complet</x:v>
      </x:c>
      <x:c r="P107" t="n">
        <x:v>2017</x:v>
      </x:c>
      <x:c r="Q107" t="str">
        <x:v>Effectif publié</x:v>
      </x:c>
      <x:c r="R107" t="str">
        <x:v>État membre de l’ONU</x:v>
      </x:c>
      <x:c r="S107"/>
    </x:row>
    <x:row r="108" ht="19" customHeight="1">
      <x:c r="A108" s="17" t="str">
        <x:v>Kirghizstan</x:v>
      </x:c>
      <x:c r="B108" s="17" t="str">
        <x:v>KG</x:v>
      </x:c>
      <x:c r="C108" s="21" t="n">
        <x:f>IF(O108="Complet",SUM(M108:N108),"")</x:f>
        <x:v>90</x:v>
      </x:c>
      <x:c r="D108" s="21" t="n">
        <x:v>18</x:v>
      </x:c>
      <x:c r="E108" s="21"/>
      <x:c r="F108" s="19"/>
      <x:c r="G108" s="21" t="n">
        <x:v>100</x:v>
      </x:c>
      <x:c r="H108" s="21"/>
      <x:c r="I108" s="17"/>
      <x:c r="J108" s="17"/>
      <x:c r="K108" s="21" t="str">
        <x:f>IF(AND(ISNUMBER(H108),ISNUMBER(C108),C108&gt;0,I108&lt;&gt;"non précisée"),H108/C108,"")</x:f>
      </x:c>
      <x:c r="L108" s="23"/>
      <x:c r="M108" s="21" t="n">
        <x:v>90</x:v>
      </x:c>
      <x:c r="N108" s="21"/>
      <x:c r="O108" s="17" t="str">
        <x:v>Complet</x:v>
      </x:c>
      <x:c r="P108" s="17"/>
      <x:c r="Q108" s="17" t="str">
        <x:v>Non documenté</x:v>
      </x:c>
      <x:c r="R108" s="17" t="str">
        <x:v>État membre de l’ONU</x:v>
      </x:c>
      <x:c r="S108" s="17"/>
    </x:row>
    <x:row r="109" ht="19" customHeight="1">
      <x:c r="A109" t="str">
        <x:v>Kiribati</x:v>
      </x:c>
      <x:c r="B109" t="str">
        <x:v>KI</x:v>
      </x:c>
      <x:c r="C109" s="20" t="n">
        <x:f>IF(O109="Complet",SUM(M109:N109),"")</x:f>
        <x:v>45</x:v>
      </x:c>
      <x:c r="D109" s="20" t="n">
        <x:v>14</x:v>
      </x:c>
      <x:c r="E109" s="20" t="n">
        <x:v>248</x:v>
      </x:c>
      <x:c r="F109" s="18"/>
      <x:c r="G109" s="20"/>
      <x:c r="H109" s="20"/>
      <x:c r="I109"/>
      <x:c r="J109"/>
      <x:c r="K109" s="20" t="str">
        <x:f>IF(AND(ISNUMBER(H109),ISNUMBER(C109),C109&gt;0,I109&lt;&gt;"non précisée"),H109/C109,"")</x:f>
      </x:c>
      <x:c r="L109" s="22"/>
      <x:c r="M109" s="20" t="n">
        <x:v>45</x:v>
      </x:c>
      <x:c r="N109" s="20"/>
      <x:c r="O109" t="str">
        <x:v>Complet</x:v>
      </x:c>
      <x:c r="P109" t="n">
        <x:v>2020</x:v>
      </x:c>
      <x:c r="Q109" t="str">
        <x:v>Effectif publié</x:v>
      </x:c>
      <x:c r="R109" t="str">
        <x:v>État membre de l’ONU</x:v>
      </x:c>
      <x:c r="S109"/>
    </x:row>
    <x:row r="110" ht="19" customHeight="1">
      <x:c r="A110" s="17" t="str">
        <x:v>Koweït</x:v>
      </x:c>
      <x:c r="B110" s="17" t="str">
        <x:v>KW</x:v>
      </x:c>
      <x:c r="C110" s="21" t="str">
        <x:f>IF(O110="Complet",SUM(M110:N110),"")</x:f>
      </x:c>
      <x:c r="D110" s="21" t="n">
        <x:v>17</x:v>
      </x:c>
      <x:c r="E110" s="21" t="n">
        <x:v>0</x:v>
      </x:c>
      <x:c r="F110" s="19"/>
      <x:c r="G110" s="21" t="n">
        <x:v>74</x:v>
      </x:c>
      <x:c r="H110" s="21"/>
      <x:c r="I110" s="17"/>
      <x:c r="J110" s="17"/>
      <x:c r="K110" s="21" t="str">
        <x:f>IF(AND(ISNUMBER(H110),ISNUMBER(C110),C110&gt;0,I110&lt;&gt;"non précisée"),H110/C110,"")</x:f>
      </x:c>
      <x:c r="L110" s="23"/>
      <x:c r="M110" s="21"/>
      <x:c r="N110" s="21"/>
      <x:c r="O110" s="17" t="str">
        <x:v>Suspendu selon l’UIP</x:v>
      </x:c>
      <x:c r="P110" s="17"/>
      <x:c r="Q110" s="17" t="str">
        <x:v>Sans organe local élu</x:v>
      </x:c>
      <x:c r="R110" s="17" t="str">
        <x:v>État membre de l’ONU</x:v>
      </x:c>
      <x:c r="S110" s="17"/>
    </x:row>
    <x:row r="111" ht="19" customHeight="1">
      <x:c r="A111" t="str">
        <x:v>La Réunion</x:v>
      </x:c>
      <x:c r="B111" t="str">
        <x:v>RE</x:v>
      </x:c>
      <x:c r="C111" s="20" t="str">
        <x:f>IF(O111="Complet",SUM(M111:N111),"")</x:f>
      </x:c>
      <x:c r="D111" s="20"/>
      <x:c r="E111" s="20"/>
      <x:c r="F111" s="18"/>
      <x:c r="G111" s="20" t="n">
        <x:v>23</x:v>
      </x:c>
      <x:c r="H111" s="20"/>
      <x:c r="I111"/>
      <x:c r="J111"/>
      <x:c r="K111" s="20" t="str">
        <x:f>IF(AND(ISNUMBER(H111),ISNUMBER(C111),C111&gt;0,I111&lt;&gt;"non précisée"),H111/C111,"")</x:f>
      </x:c>
      <x:c r="L111" s="22"/>
      <x:c r="M111" s="20"/>
      <x:c r="N111" s="20"/>
      <x:c r="O111" t="str">
        <x:v>Hors répertoire</x:v>
      </x:c>
      <x:c r="P111"/>
      <x:c r="Q111" t="str">
        <x:v>Non documenté</x:v>
      </x:c>
      <x:c r="R111" t="str">
        <x:v>Autre pays ou territoire</x:v>
      </x:c>
      <x:c r="S111"/>
    </x:row>
    <x:row r="112" ht="19" customHeight="1">
      <x:c r="A112" s="17" t="str">
        <x:v>Laos</x:v>
      </x:c>
      <x:c r="B112" s="17" t="str">
        <x:v>LA</x:v>
      </x:c>
      <x:c r="C112" s="21" t="n">
        <x:f>IF(O112="Complet",SUM(M112:N112),"")</x:f>
        <x:v>175</x:v>
      </x:c>
      <x:c r="D112" s="21" t="n">
        <x:v>13</x:v>
      </x:c>
      <x:c r="E112" s="21" t="n">
        <x:v>360</x:v>
      </x:c>
      <x:c r="F112" s="19"/>
      <x:c r="G112" s="21" t="n">
        <x:v>146</x:v>
      </x:c>
      <x:c r="H112" s="21"/>
      <x:c r="I112" s="17"/>
      <x:c r="J112" s="17"/>
      <x:c r="K112" s="21" t="str">
        <x:f>IF(AND(ISNUMBER(H112),ISNUMBER(C112),C112&gt;0,I112&lt;&gt;"non précisée"),H112/C112,"")</x:f>
      </x:c>
      <x:c r="L112" s="23"/>
      <x:c r="M112" s="21" t="n">
        <x:v>175</x:v>
      </x:c>
      <x:c r="N112" s="21"/>
      <x:c r="O112" s="17" t="str">
        <x:v>Complet</x:v>
      </x:c>
      <x:c r="P112" s="17" t="n">
        <x:v>2016</x:v>
      </x:c>
      <x:c r="Q112" s="17" t="str">
        <x:v>Effectif publié</x:v>
      </x:c>
      <x:c r="R112" s="17" t="str">
        <x:v>État membre de l’ONU</x:v>
      </x:c>
      <x:c r="S112" s="17"/>
    </x:row>
    <x:row r="113" ht="19" customHeight="1">
      <x:c r="A113" t="str">
        <x:v>Lesotho</x:v>
      </x:c>
      <x:c r="B113" t="str">
        <x:v>LS</x:v>
      </x:c>
      <x:c r="C113" s="20" t="n">
        <x:f>IF(O113="Complet",SUM(M113:N113),"")</x:f>
        <x:v>153</x:v>
      </x:c>
      <x:c r="D113" s="20" t="n">
        <x:v>17</x:v>
      </x:c>
      <x:c r="E113" s="20" t="n">
        <x:v>1406</x:v>
      </x:c>
      <x:c r="F113" s="18"/>
      <x:c r="G113" s="20" t="n">
        <x:v>151</x:v>
      </x:c>
      <x:c r="H113" s="20"/>
      <x:c r="I113"/>
      <x:c r="J113"/>
      <x:c r="K113" s="20" t="str">
        <x:f>IF(AND(ISNUMBER(H113),ISNUMBER(C113),C113&gt;0,I113&lt;&gt;"non précisée"),H113/C113,"")</x:f>
      </x:c>
      <x:c r="L113" s="22"/>
      <x:c r="M113" s="20" t="n">
        <x:v>120</x:v>
      </x:c>
      <x:c r="N113" s="20" t="n">
        <x:v>33</x:v>
      </x:c>
      <x:c r="O113" t="str">
        <x:v>Complet</x:v>
      </x:c>
      <x:c r="P113" t="n">
        <x:v>2023</x:v>
      </x:c>
      <x:c r="Q113" t="str">
        <x:v>Effectif publié</x:v>
      </x:c>
      <x:c r="R113" t="str">
        <x:v>État membre de l’ONU</x:v>
      </x:c>
      <x:c r="S113"/>
    </x:row>
    <x:row r="114" ht="19" customHeight="1">
      <x:c r="A114" s="17" t="str">
        <x:v>Lettonie</x:v>
      </x:c>
      <x:c r="B114" s="17" t="str">
        <x:v>LV</x:v>
      </x:c>
      <x:c r="C114" s="21" t="n">
        <x:f>IF(O114="Complet",SUM(M114:N114),"")</x:f>
        <x:v>100</x:v>
      </x:c>
      <x:c r="D114" s="21" t="n">
        <x:v>14</x:v>
      </x:c>
      <x:c r="E114" s="21" t="n">
        <x:v>758</x:v>
      </x:c>
      <x:c r="F114" s="19"/>
      <x:c r="G114" s="21" t="n">
        <x:v>6</x:v>
      </x:c>
      <x:c r="H114" s="21"/>
      <x:c r="I114" s="17"/>
      <x:c r="J114" s="17"/>
      <x:c r="K114" s="21" t="str">
        <x:f>IF(AND(ISNUMBER(H114),ISNUMBER(C114),C114&gt;0,I114&lt;&gt;"non précisée"),H114/C114,"")</x:f>
      </x:c>
      <x:c r="L114" s="23"/>
      <x:c r="M114" s="21" t="n">
        <x:v>100</x:v>
      </x:c>
      <x:c r="N114" s="21"/>
      <x:c r="O114" s="17" t="str">
        <x:v>Complet</x:v>
      </x:c>
      <x:c r="P114" s="17" t="n">
        <x:v>2021</x:v>
      </x:c>
      <x:c r="Q114" s="17" t="str">
        <x:v>Effectif publié</x:v>
      </x:c>
      <x:c r="R114" s="17" t="str">
        <x:v>État membre de l’ONU</x:v>
      </x:c>
      <x:c r="S114" s="17"/>
    </x:row>
    <x:row r="115" ht="19" customHeight="1">
      <x:c r="A115" t="str">
        <x:v>Liban</x:v>
      </x:c>
      <x:c r="B115" t="str">
        <x:v>LB</x:v>
      </x:c>
      <x:c r="C115" s="20" t="n">
        <x:f>IF(O115="Complet",SUM(M115:N115),"")</x:f>
        <x:v>128</x:v>
      </x:c>
      <x:c r="D115" s="20" t="n">
        <x:v>22</x:v>
      </x:c>
      <x:c r="E115" s="20" t="n">
        <x:v>15032</x:v>
      </x:c>
      <x:c r="F115" s="18"/>
      <x:c r="G115" s="20" t="n">
        <x:v>69</x:v>
      </x:c>
      <x:c r="H115" s="20"/>
      <x:c r="I115"/>
      <x:c r="J115"/>
      <x:c r="K115" s="20" t="str">
        <x:f>IF(AND(ISNUMBER(H115),ISNUMBER(C115),C115&gt;0,I115&lt;&gt;"non précisée"),H115/C115,"")</x:f>
      </x:c>
      <x:c r="L115" s="22"/>
      <x:c r="M115" s="20" t="n">
        <x:v>128</x:v>
      </x:c>
      <x:c r="N115" s="20"/>
      <x:c r="O115" t="str">
        <x:v>Complet</x:v>
      </x:c>
      <x:c r="P115" t="n">
        <x:v>2016</x:v>
      </x:c>
      <x:c r="Q115" t="str">
        <x:v>Effectif publié</x:v>
      </x:c>
      <x:c r="R115" t="str">
        <x:v>État membre de l’ONU</x:v>
      </x:c>
      <x:c r="S115"/>
    </x:row>
    <x:row r="116" ht="19" customHeight="1">
      <x:c r="A116" s="17" t="str">
        <x:v>Liberia</x:v>
      </x:c>
      <x:c r="B116" s="17" t="str">
        <x:v>LR</x:v>
      </x:c>
      <x:c r="C116" s="21" t="n">
        <x:f>IF(O116="Complet",SUM(M116:N116),"")</x:f>
        <x:v>103</x:v>
      </x:c>
      <x:c r="D116" s="21" t="n">
        <x:v>17</x:v>
      </x:c>
      <x:c r="E116" s="21" t="n">
        <x:v>0</x:v>
      </x:c>
      <x:c r="F116" s="19"/>
      <x:c r="G116" s="21" t="n">
        <x:v>156</x:v>
      </x:c>
      <x:c r="H116" s="21"/>
      <x:c r="I116" s="17"/>
      <x:c r="J116" s="17"/>
      <x:c r="K116" s="21" t="str">
        <x:f>IF(AND(ISNUMBER(H116),ISNUMBER(C116),C116&gt;0,I116&lt;&gt;"non précisée"),H116/C116,"")</x:f>
      </x:c>
      <x:c r="L116" s="23"/>
      <x:c r="M116" s="21" t="n">
        <x:v>73</x:v>
      </x:c>
      <x:c r="N116" s="21" t="n">
        <x:v>30</x:v>
      </x:c>
      <x:c r="O116" s="17" t="str">
        <x:v>Complet</x:v>
      </x:c>
      <x:c r="P116" s="17"/>
      <x:c r="Q116" s="17" t="str">
        <x:v>Sans organe local élu</x:v>
      </x:c>
      <x:c r="R116" s="17" t="str">
        <x:v>État membre de l’ONU</x:v>
      </x:c>
      <x:c r="S116" s="17"/>
    </x:row>
    <x:row r="117" ht="19" customHeight="1">
      <x:c r="A117" t="str">
        <x:v>Libye</x:v>
      </x:c>
      <x:c r="B117" t="str">
        <x:v>LY</x:v>
      </x:c>
      <x:c r="C117" s="20" t="n">
        <x:f>IF(O117="Complet",SUM(M117:N117),"")</x:f>
        <x:v>170</x:v>
      </x:c>
      <x:c r="D117" s="20" t="n">
        <x:v>23</x:v>
      </x:c>
      <x:c r="E117" s="20" t="n">
        <x:v>952</x:v>
      </x:c>
      <x:c r="F117" s="18"/>
      <x:c r="G117" s="20" t="n">
        <x:v>95</x:v>
      </x:c>
      <x:c r="H117" s="20"/>
      <x:c r="I117"/>
      <x:c r="J117"/>
      <x:c r="K117" s="20" t="str">
        <x:f>IF(AND(ISNUMBER(H117),ISNUMBER(C117),C117&gt;0,I117&lt;&gt;"non précisée"),H117/C117,"")</x:f>
      </x:c>
      <x:c r="L117" s="22"/>
      <x:c r="M117" s="20" t="n">
        <x:v>170</x:v>
      </x:c>
      <x:c r="N117" s="20"/>
      <x:c r="O117" t="str">
        <x:v>Complet</x:v>
      </x:c>
      <x:c r="P117" t="n">
        <x:v>2021</x:v>
      </x:c>
      <x:c r="Q117" t="str">
        <x:v>Effectif publié</x:v>
      </x:c>
      <x:c r="R117" t="str">
        <x:v>État membre de l’ONU</x:v>
      </x:c>
      <x:c r="S117"/>
    </x:row>
    <x:row r="118" ht="19" customHeight="1">
      <x:c r="A118" s="17" t="str">
        <x:v>Liechtenstein</x:v>
      </x:c>
      <x:c r="B118" s="17" t="str">
        <x:v>LI</x:v>
      </x:c>
      <x:c r="C118" s="21" t="n">
        <x:f>IF(O118="Complet",SUM(M118:N118),"")</x:f>
        <x:v>25</x:v>
      </x:c>
      <x:c r="D118" s="21" t="n">
        <x:v>5</x:v>
      </x:c>
      <x:c r="E118" s="21" t="n">
        <x:v>115</x:v>
      </x:c>
      <x:c r="F118" s="19"/>
      <x:c r="G118" s="21"/>
      <x:c r="H118" s="21"/>
      <x:c r="I118" s="17"/>
      <x:c r="J118" s="17"/>
      <x:c r="K118" s="21" t="str">
        <x:f>IF(AND(ISNUMBER(H118),ISNUMBER(C118),C118&gt;0,I118&lt;&gt;"non précisée"),H118/C118,"")</x:f>
      </x:c>
      <x:c r="L118" s="23"/>
      <x:c r="M118" s="21" t="n">
        <x:v>25</x:v>
      </x:c>
      <x:c r="N118" s="21"/>
      <x:c r="O118" s="17" t="str">
        <x:v>Complet</x:v>
      </x:c>
      <x:c r="P118" s="17" t="n">
        <x:v>2023</x:v>
      </x:c>
      <x:c r="Q118" s="17" t="str">
        <x:v>Effectif publié</x:v>
      </x:c>
      <x:c r="R118" s="17" t="str">
        <x:v>État membre de l’ONU</x:v>
      </x:c>
      <x:c r="S118" s="17"/>
    </x:row>
    <x:row r="119" ht="19" customHeight="1">
      <x:c r="A119" t="str">
        <x:v>Lituanie</x:v>
      </x:c>
      <x:c r="B119" t="str">
        <x:v>LT</x:v>
      </x:c>
      <x:c r="C119" s="20" t="n">
        <x:f>IF(O119="Complet",SUM(M119:N119),"")</x:f>
        <x:v>141</x:v>
      </x:c>
      <x:c r="D119" s="20" t="n">
        <x:v>14</x:v>
      </x:c>
      <x:c r="E119" s="20" t="n">
        <x:v>1558</x:v>
      </x:c>
      <x:c r="F119" s="18"/>
      <x:c r="G119" s="20" t="n">
        <x:v>15</x:v>
      </x:c>
      <x:c r="H119" s="20"/>
      <x:c r="I119"/>
      <x:c r="J119"/>
      <x:c r="K119" s="20" t="str">
        <x:f>IF(AND(ISNUMBER(H119),ISNUMBER(C119),C119&gt;0,I119&lt;&gt;"non précisée"),H119/C119,"")</x:f>
      </x:c>
      <x:c r="L119" s="22"/>
      <x:c r="M119" s="20" t="n">
        <x:v>141</x:v>
      </x:c>
      <x:c r="N119" s="20"/>
      <x:c r="O119" t="str">
        <x:v>Complet</x:v>
      </x:c>
      <x:c r="P119" t="n">
        <x:v>2023</x:v>
      </x:c>
      <x:c r="Q119" t="str">
        <x:v>Effectif publié</x:v>
      </x:c>
      <x:c r="R119" t="str">
        <x:v>État membre de l’ONU</x:v>
      </x:c>
      <x:c r="S119"/>
    </x:row>
    <x:row r="120" ht="19" customHeight="1">
      <x:c r="A120" s="17" t="str">
        <x:v>Luxembourg</x:v>
      </x:c>
      <x:c r="B120" s="17" t="str">
        <x:v>LU</x:v>
      </x:c>
      <x:c r="C120" s="21" t="n">
        <x:f>IF(O120="Complet",SUM(M120:N120),"")</x:f>
        <x:v>60</x:v>
      </x:c>
      <x:c r="D120" s="21" t="n">
        <x:v>15</x:v>
      </x:c>
      <x:c r="E120" s="21" t="n">
        <x:v>1114</x:v>
      </x:c>
      <x:c r="F120" s="19"/>
      <x:c r="G120" s="21" t="n">
        <x:v>9</x:v>
      </x:c>
      <x:c r="H120" s="21"/>
      <x:c r="I120" s="17"/>
      <x:c r="J120" s="17"/>
      <x:c r="K120" s="21" t="str">
        <x:f>IF(AND(ISNUMBER(H120),ISNUMBER(C120),C120&gt;0,I120&lt;&gt;"non précisée"),H120/C120,"")</x:f>
      </x:c>
      <x:c r="L120" s="23"/>
      <x:c r="M120" s="21" t="n">
        <x:v>60</x:v>
      </x:c>
      <x:c r="N120" s="21"/>
      <x:c r="O120" s="17" t="str">
        <x:v>Complet</x:v>
      </x:c>
      <x:c r="P120" s="17" t="n">
        <x:v>2023</x:v>
      </x:c>
      <x:c r="Q120" s="17" t="str">
        <x:v>Effectif publié</x:v>
      </x:c>
      <x:c r="R120" s="17" t="str">
        <x:v>État membre de l’ONU</x:v>
      </x:c>
      <x:c r="S120" s="17"/>
    </x:row>
    <x:row r="121" ht="19" customHeight="1">
      <x:c r="A121" t="str">
        <x:v>Macédoine du Nord</x:v>
      </x:c>
      <x:c r="B121" t="str">
        <x:v>MK</x:v>
      </x:c>
      <x:c r="C121" s="20" t="n">
        <x:f>IF(O121="Complet",SUM(M121:N121),"")</x:f>
        <x:v>120</x:v>
      </x:c>
      <x:c r="D121" s="20" t="n">
        <x:v>19</x:v>
      </x:c>
      <x:c r="E121" s="20"/>
      <x:c r="F121" s="18"/>
      <x:c r="G121" s="20" t="n">
        <x:v>55</x:v>
      </x:c>
      <x:c r="H121" s="20"/>
      <x:c r="I121"/>
      <x:c r="J121"/>
      <x:c r="K121" s="20" t="str">
        <x:f>IF(AND(ISNUMBER(H121),ISNUMBER(C121),C121&gt;0,I121&lt;&gt;"non précisée"),H121/C121,"")</x:f>
      </x:c>
      <x:c r="L121" s="22"/>
      <x:c r="M121" s="20" t="n">
        <x:v>120</x:v>
      </x:c>
      <x:c r="N121" s="20"/>
      <x:c r="O121" t="str">
        <x:v>Complet</x:v>
      </x:c>
      <x:c r="P121"/>
      <x:c r="Q121" t="str">
        <x:v>Non documenté</x:v>
      </x:c>
      <x:c r="R121" t="str">
        <x:v>État membre de l’ONU</x:v>
      </x:c>
      <x:c r="S121"/>
    </x:row>
    <x:row r="122" ht="19" customHeight="1">
      <x:c r="A122" s="17" t="str">
        <x:v>Madagascar</x:v>
      </x:c>
      <x:c r="B122" s="17" t="str">
        <x:v>MG</x:v>
      </x:c>
      <x:c r="C122" s="21" t="n">
        <x:f>IF(O122="Complet",SUM(M122:N122),"")</x:f>
        <x:v>163</x:v>
      </x:c>
      <x:c r="D122" s="21" t="n">
        <x:v>27</x:v>
      </x:c>
      <x:c r="E122" s="21"/>
      <x:c r="F122" s="19"/>
      <x:c r="G122" s="21" t="n">
        <x:v>153</x:v>
      </x:c>
      <x:c r="H122" s="21"/>
      <x:c r="I122" s="17"/>
      <x:c r="J122" s="17"/>
      <x:c r="K122" s="21" t="str">
        <x:f>IF(AND(ISNUMBER(H122),ISNUMBER(C122),C122&gt;0,I122&lt;&gt;"non précisée"),H122/C122,"")</x:f>
      </x:c>
      <x:c r="L122" s="23"/>
      <x:c r="M122" s="21" t="n">
        <x:v>163</x:v>
      </x:c>
      <x:c r="N122" s="21" t="n">
        <x:v>0</x:v>
      </x:c>
      <x:c r="O122" s="17" t="str">
        <x:v>Complet</x:v>
      </x:c>
      <x:c r="P122" s="17"/>
      <x:c r="Q122" s="17" t="str">
        <x:v>Non documenté</x:v>
      </x:c>
      <x:c r="R122" s="17" t="str">
        <x:v>État membre de l’ONU</x:v>
      </x:c>
      <x:c r="S122" s="17"/>
    </x:row>
    <x:row r="123" ht="19" customHeight="1">
      <x:c r="A123" t="str">
        <x:v>Malaisie</x:v>
      </x:c>
      <x:c r="B123" t="str">
        <x:v>MY</x:v>
      </x:c>
      <x:c r="C123" s="20" t="n">
        <x:f>IF(O123="Complet",SUM(M123:N123),"")</x:f>
        <x:v>279</x:v>
      </x:c>
      <x:c r="D123" s="20" t="n">
        <x:v>27</x:v>
      </x:c>
      <x:c r="E123" s="20" t="n">
        <x:v>0</x:v>
      </x:c>
      <x:c r="F123" s="18" t="n">
        <x:v>0.521</x:v>
      </x:c>
      <x:c r="G123" s="20" t="n">
        <x:v>66</x:v>
      </x:c>
      <x:c r="H123" s="20"/>
      <x:c r="I123"/>
      <x:c r="J123"/>
      <x:c r="K123" s="20" t="str">
        <x:f>IF(AND(ISNUMBER(H123),ISNUMBER(C123),C123&gt;0,I123&lt;&gt;"non précisée"),H123/C123,"")</x:f>
      </x:c>
      <x:c r="L123" s="22"/>
      <x:c r="M123" s="20" t="n">
        <x:v>221</x:v>
      </x:c>
      <x:c r="N123" s="20" t="n">
        <x:v>58</x:v>
      </x:c>
      <x:c r="O123" t="str">
        <x:v>Complet</x:v>
      </x:c>
      <x:c r="P123"/>
      <x:c r="Q123" t="str">
        <x:v>Sans organe local élu</x:v>
      </x:c>
      <x:c r="R123" t="str">
        <x:v>État membre de l’ONU</x:v>
      </x:c>
      <x:c r="S123"/>
    </x:row>
    <x:row r="124" ht="19" customHeight="1">
      <x:c r="A124" s="17" t="str">
        <x:v>Malawi</x:v>
      </x:c>
      <x:c r="B124" s="17" t="str">
        <x:v>MW</x:v>
      </x:c>
      <x:c r="C124" s="21" t="n">
        <x:f>IF(O124="Complet",SUM(M124:N124),"")</x:f>
        <x:v>227</x:v>
      </x:c>
      <x:c r="D124" s="21" t="n">
        <x:v>18</x:v>
      </x:c>
      <x:c r="E124" s="21" t="n">
        <x:v>460</x:v>
      </x:c>
      <x:c r="F124" s="19"/>
      <x:c r="G124" s="21" t="n">
        <x:v>166</x:v>
      </x:c>
      <x:c r="H124" s="21"/>
      <x:c r="I124" s="17"/>
      <x:c r="J124" s="17"/>
      <x:c r="K124" s="21" t="str">
        <x:f>IF(AND(ISNUMBER(H124),ISNUMBER(C124),C124&gt;0,I124&lt;&gt;"non précisée"),H124/C124,"")</x:f>
      </x:c>
      <x:c r="L124" s="23"/>
      <x:c r="M124" s="21" t="n">
        <x:v>227</x:v>
      </x:c>
      <x:c r="N124" s="21"/>
      <x:c r="O124" s="17" t="str">
        <x:v>Complet</x:v>
      </x:c>
      <x:c r="P124" s="17" t="n">
        <x:v>2019</x:v>
      </x:c>
      <x:c r="Q124" s="17" t="str">
        <x:v>Effectif publié</x:v>
      </x:c>
      <x:c r="R124" s="17" t="str">
        <x:v>État membre de l’ONU</x:v>
      </x:c>
      <x:c r="S124" s="17"/>
    </x:row>
    <x:row r="125" ht="19" customHeight="1">
      <x:c r="A125" t="str">
        <x:v>Maldives</x:v>
      </x:c>
      <x:c r="B125" t="str">
        <x:v>MV</x:v>
      </x:c>
      <x:c r="C125" s="20" t="n">
        <x:f>IF(O125="Complet",SUM(M125:N125),"")</x:f>
        <x:v>93</x:v>
      </x:c>
      <x:c r="D125" s="20" t="n">
        <x:v>20</x:v>
      </x:c>
      <x:c r="E125" s="20" t="n">
        <x:v>982</x:v>
      </x:c>
      <x:c r="F125" s="18"/>
      <x:c r="G125" s="20" t="n">
        <x:v>53</x:v>
      </x:c>
      <x:c r="H125" s="20"/>
      <x:c r="I125"/>
      <x:c r="J125"/>
      <x:c r="K125" s="20" t="str">
        <x:f>IF(AND(ISNUMBER(H125),ISNUMBER(C125),C125&gt;0,I125&lt;&gt;"non précisée"),H125/C125,"")</x:f>
      </x:c>
      <x:c r="L125" s="22"/>
      <x:c r="M125" s="20" t="n">
        <x:v>93</x:v>
      </x:c>
      <x:c r="N125" s="20"/>
      <x:c r="O125" t="str">
        <x:v>Complet</x:v>
      </x:c>
      <x:c r="P125" t="n">
        <x:v>2021</x:v>
      </x:c>
      <x:c r="Q125" t="str">
        <x:v>Effectif publié</x:v>
      </x:c>
      <x:c r="R125" t="str">
        <x:v>État membre de l’ONU</x:v>
      </x:c>
      <x:c r="S125"/>
    </x:row>
    <x:row r="126" ht="19" customHeight="1">
      <x:c r="A126" s="17" t="str">
        <x:v>Mali</x:v>
      </x:c>
      <x:c r="B126" s="17" t="str">
        <x:v>ML</x:v>
      </x:c>
      <x:c r="C126" s="21" t="n">
        <x:f>IF(O126="Complet",SUM(M126:N126),"")</x:f>
        <x:v>133</x:v>
      </x:c>
      <x:c r="D126" s="21" t="n">
        <x:v>27</x:v>
      </x:c>
      <x:c r="E126" s="21" t="n">
        <x:v>11380</x:v>
      </x:c>
      <x:c r="F126" s="19"/>
      <x:c r="G126" s="21" t="n">
        <x:v>168</x:v>
      </x:c>
      <x:c r="H126" s="21"/>
      <x:c r="I126" s="17"/>
      <x:c r="J126" s="17"/>
      <x:c r="K126" s="21" t="str">
        <x:f>IF(AND(ISNUMBER(H126),ISNUMBER(C126),C126&gt;0,I126&lt;&gt;"non précisée"),H126/C126,"")</x:f>
      </x:c>
      <x:c r="L126" s="23"/>
      <x:c r="M126" s="21" t="n">
        <x:v>133</x:v>
      </x:c>
      <x:c r="N126" s="21"/>
      <x:c r="O126" s="17" t="str">
        <x:v>Complet</x:v>
      </x:c>
      <x:c r="P126" s="17" t="n">
        <x:v>2016</x:v>
      </x:c>
      <x:c r="Q126" s="17" t="str">
        <x:v>Effectif publié</x:v>
      </x:c>
      <x:c r="R126" s="17" t="str">
        <x:v>État membre de l’ONU</x:v>
      </x:c>
      <x:c r="S126" s="17"/>
    </x:row>
    <x:row r="127" ht="19" customHeight="1">
      <x:c r="A127" t="str">
        <x:v>Malte</x:v>
      </x:c>
      <x:c r="B127" t="str">
        <x:v>MT</x:v>
      </x:c>
      <x:c r="C127" s="20" t="n">
        <x:f>IF(O127="Complet",SUM(M127:N127),"")</x:f>
        <x:v>79</x:v>
      </x:c>
      <x:c r="D127" s="20" t="n">
        <x:v>16</x:v>
      </x:c>
      <x:c r="E127" s="20" t="n">
        <x:v>476</x:v>
      </x:c>
      <x:c r="F127" s="18"/>
      <x:c r="G127" s="20" t="n">
        <x:v>8</x:v>
      </x:c>
      <x:c r="H127" s="20"/>
      <x:c r="I127"/>
      <x:c r="J127"/>
      <x:c r="K127" s="20" t="str">
        <x:f>IF(AND(ISNUMBER(H127),ISNUMBER(C127),C127&gt;0,I127&lt;&gt;"non précisée"),H127/C127,"")</x:f>
      </x:c>
      <x:c r="L127" s="22"/>
      <x:c r="M127" s="20" t="n">
        <x:v>79</x:v>
      </x:c>
      <x:c r="N127" s="20"/>
      <x:c r="O127" t="str">
        <x:v>Complet</x:v>
      </x:c>
      <x:c r="P127" t="n">
        <x:v>2024</x:v>
      </x:c>
      <x:c r="Q127" t="str">
        <x:v>Effectif publié</x:v>
      </x:c>
      <x:c r="R127" t="str">
        <x:v>État membre de l’ONU</x:v>
      </x:c>
      <x:c r="S127"/>
    </x:row>
    <x:row r="128" ht="19" customHeight="1">
      <x:c r="A128" s="17" t="str">
        <x:v>Maroc</x:v>
      </x:c>
      <x:c r="B128" s="17" t="str">
        <x:v>MA</x:v>
      </x:c>
      <x:c r="C128" s="21" t="n">
        <x:f>IF(O128="Complet",SUM(M128:N128),"")</x:f>
        <x:v>515</x:v>
      </x:c>
      <x:c r="D128" s="21" t="n">
        <x:v>19</x:v>
      </x:c>
      <x:c r="E128" s="21" t="n">
        <x:v>34556</x:v>
      </x:c>
      <x:c r="F128" s="19" t="n">
        <x:v>0.39</x:v>
      </x:c>
      <x:c r="G128" s="21" t="n">
        <x:v>98</x:v>
      </x:c>
      <x:c r="H128" s="21"/>
      <x:c r="I128" s="17"/>
      <x:c r="J128" s="17"/>
      <x:c r="K128" s="21" t="str">
        <x:f>IF(AND(ISNUMBER(H128),ISNUMBER(C128),C128&gt;0,I128&lt;&gt;"non précisée"),H128/C128,"")</x:f>
      </x:c>
      <x:c r="L128" s="23"/>
      <x:c r="M128" s="21" t="n">
        <x:v>395</x:v>
      </x:c>
      <x:c r="N128" s="21" t="n">
        <x:v>120</x:v>
      </x:c>
      <x:c r="O128" s="17" t="str">
        <x:v>Complet</x:v>
      </x:c>
      <x:c r="P128" s="17" t="n">
        <x:v>2021</x:v>
      </x:c>
      <x:c r="Q128" s="17" t="str">
        <x:v>Effectif publié</x:v>
      </x:c>
      <x:c r="R128" s="17" t="str">
        <x:v>État membre de l’ONU</x:v>
      </x:c>
      <x:c r="S128" s="17"/>
    </x:row>
    <x:row r="129" ht="19" customHeight="1">
      <x:c r="A129" t="str">
        <x:v>Martinique</x:v>
      </x:c>
      <x:c r="B129" t="str">
        <x:v>MQ</x:v>
      </x:c>
      <x:c r="C129" s="20" t="str">
        <x:f>IF(O129="Complet",SUM(M129:N129),"")</x:f>
      </x:c>
      <x:c r="D129" s="20"/>
      <x:c r="E129" s="20"/>
      <x:c r="F129" s="18"/>
      <x:c r="G129" s="20" t="n">
        <x:v>33</x:v>
      </x:c>
      <x:c r="H129" s="20"/>
      <x:c r="I129"/>
      <x:c r="J129"/>
      <x:c r="K129" s="20" t="str">
        <x:f>IF(AND(ISNUMBER(H129),ISNUMBER(C129),C129&gt;0,I129&lt;&gt;"non précisée"),H129/C129,"")</x:f>
      </x:c>
      <x:c r="L129" s="22"/>
      <x:c r="M129" s="20"/>
      <x:c r="N129" s="20"/>
      <x:c r="O129" t="str">
        <x:v>Hors répertoire</x:v>
      </x:c>
      <x:c r="P129"/>
      <x:c r="Q129" t="str">
        <x:v>Non documenté</x:v>
      </x:c>
      <x:c r="R129" t="str">
        <x:v>Autre pays ou territoire</x:v>
      </x:c>
      <x:c r="S129"/>
    </x:row>
    <x:row r="130" ht="19" customHeight="1">
      <x:c r="A130" s="17" t="str">
        <x:v>Maurice</x:v>
      </x:c>
      <x:c r="B130" s="17" t="str">
        <x:v>MU</x:v>
      </x:c>
      <x:c r="C130" s="21" t="n">
        <x:f>IF(O130="Complet",SUM(M130:N130),"")</x:f>
        <x:v>67</x:v>
      </x:c>
      <x:c r="D130" s="21" t="n">
        <x:v>24</x:v>
      </x:c>
      <x:c r="E130" s="21" t="n">
        <x:v>1290</x:v>
      </x:c>
      <x:c r="F130" s="19"/>
      <x:c r="G130" s="21" t="n">
        <x:v>75</x:v>
      </x:c>
      <x:c r="H130" s="21"/>
      <x:c r="I130" s="17"/>
      <x:c r="J130" s="17"/>
      <x:c r="K130" s="21" t="str">
        <x:f>IF(AND(ISNUMBER(H130),ISNUMBER(C130),C130&gt;0,I130&lt;&gt;"non précisée"),H130/C130,"")</x:f>
      </x:c>
      <x:c r="L130" s="23"/>
      <x:c r="M130" s="21" t="n">
        <x:v>67</x:v>
      </x:c>
      <x:c r="N130" s="21"/>
      <x:c r="O130" s="17" t="str">
        <x:v>Complet</x:v>
      </x:c>
      <x:c r="P130" s="17" t="n">
        <x:v>2020</x:v>
      </x:c>
      <x:c r="Q130" s="17" t="str">
        <x:v>Effectif publié</x:v>
      </x:c>
      <x:c r="R130" s="17" t="str">
        <x:v>État membre de l’ONU</x:v>
      </x:c>
      <x:c r="S130" s="17"/>
    </x:row>
    <x:row r="131" ht="19" customHeight="1">
      <x:c r="A131" t="str">
        <x:v>Mauritanie</x:v>
      </x:c>
      <x:c r="B131" t="str">
        <x:v>MR</x:v>
      </x:c>
      <x:c r="C131" s="20" t="n">
        <x:f>IF(O131="Complet",SUM(M131:N131),"")</x:f>
        <x:v>176</x:v>
      </x:c>
      <x:c r="D131" s="20" t="n">
        <x:v>27</x:v>
      </x:c>
      <x:c r="E131" s="20" t="n">
        <x:v>4096</x:v>
      </x:c>
      <x:c r="F131" s="18"/>
      <x:c r="G131" s="20" t="n">
        <x:v>145</x:v>
      </x:c>
      <x:c r="H131" s="20"/>
      <x:c r="I131"/>
      <x:c r="J131"/>
      <x:c r="K131" s="20" t="str">
        <x:f>IF(AND(ISNUMBER(H131),ISNUMBER(C131),C131&gt;0,I131&lt;&gt;"non précisée"),H131/C131,"")</x:f>
      </x:c>
      <x:c r="L131" s="22"/>
      <x:c r="M131" s="20" t="n">
        <x:v>176</x:v>
      </x:c>
      <x:c r="N131" s="20"/>
      <x:c r="O131" t="str">
        <x:v>Complet</x:v>
      </x:c>
      <x:c r="P131" t="n">
        <x:v>2018</x:v>
      </x:c>
      <x:c r="Q131" t="str">
        <x:v>Effectif publié</x:v>
      </x:c>
      <x:c r="R131" t="str">
        <x:v>État membre de l’ONU</x:v>
      </x:c>
      <x:c r="S131"/>
    </x:row>
    <x:row r="132" ht="19" customHeight="1">
      <x:c r="A132" s="17" t="str">
        <x:v>Mexique</x:v>
      </x:c>
      <x:c r="B132" s="17" t="str">
        <x:v>MX</x:v>
      </x:c>
      <x:c r="C132" s="21" t="n">
        <x:f>IF(O132="Complet",SUM(M132:N132),"")</x:f>
        <x:v>628</x:v>
      </x:c>
      <x:c r="D132" s="21" t="n">
        <x:v>21</x:v>
      </x:c>
      <x:c r="E132" s="21" t="n">
        <x:v>22193</x:v>
      </x:c>
      <x:c r="F132" s="19" t="n">
        <x:v>0.38</x:v>
      </x:c>
      <x:c r="G132" s="21" t="n">
        <x:v>96</x:v>
      </x:c>
      <x:c r="H132" s="21"/>
      <x:c r="I132" s="17"/>
      <x:c r="J132" s="17"/>
      <x:c r="K132" s="21" t="str">
        <x:f>IF(AND(ISNUMBER(H132),ISNUMBER(C132),C132&gt;0,I132&lt;&gt;"non précisée"),H132/C132,"")</x:f>
      </x:c>
      <x:c r="L132" s="23"/>
      <x:c r="M132" s="21" t="n">
        <x:v>500</x:v>
      </x:c>
      <x:c r="N132" s="21" t="n">
        <x:v>128</x:v>
      </x:c>
      <x:c r="O132" s="17" t="str">
        <x:v>Complet</x:v>
      </x:c>
      <x:c r="P132" s="17" t="n">
        <x:v>2022</x:v>
      </x:c>
      <x:c r="Q132" s="17" t="str">
        <x:v>Effectif publié</x:v>
      </x:c>
      <x:c r="R132" s="17" t="str">
        <x:v>État membre de l’ONU</x:v>
      </x:c>
      <x:c r="S132" s="17"/>
    </x:row>
    <x:row r="133" ht="19" customHeight="1">
      <x:c r="A133" t="str">
        <x:v>Micronésie</x:v>
      </x:c>
      <x:c r="B133" t="str">
        <x:v>FM</x:v>
      </x:c>
      <x:c r="C133" s="20" t="n">
        <x:f>IF(O133="Complet",SUM(M133:N133),"")</x:f>
        <x:v>14</x:v>
      </x:c>
      <x:c r="D133" s="20" t="n">
        <x:v>8</x:v>
      </x:c>
      <x:c r="E133" s="20" t="n">
        <x:v>608</x:v>
      </x:c>
      <x:c r="F133" s="18"/>
      <x:c r="G133" s="20"/>
      <x:c r="H133" s="20"/>
      <x:c r="I133"/>
      <x:c r="J133"/>
      <x:c r="K133" s="20" t="str">
        <x:f>IF(AND(ISNUMBER(H133),ISNUMBER(C133),C133&gt;0,I133&lt;&gt;"non précisée"),H133/C133,"")</x:f>
      </x:c>
      <x:c r="L133" s="22"/>
      <x:c r="M133" s="20" t="n">
        <x:v>14</x:v>
      </x:c>
      <x:c r="N133" s="20"/>
      <x:c r="O133" t="str">
        <x:v>Complet</x:v>
      </x:c>
      <x:c r="P133" t="n">
        <x:v>2019</x:v>
      </x:c>
      <x:c r="Q133" t="str">
        <x:v>Effectif publié</x:v>
      </x:c>
      <x:c r="R133" t="str">
        <x:v>État membre de l’ONU</x:v>
      </x:c>
      <x:c r="S133"/>
    </x:row>
    <x:row r="134" ht="19" customHeight="1">
      <x:c r="A134" s="17" t="str">
        <x:v>Moldavie</x:v>
      </x:c>
      <x:c r="B134" s="17" t="str">
        <x:v>MD</x:v>
      </x:c>
      <x:c r="C134" s="21" t="n">
        <x:f>IF(O134="Complet",SUM(M134:N134),"")</x:f>
        <x:v>101</x:v>
      </x:c>
      <x:c r="D134" s="21" t="n">
        <x:v>14</x:v>
      </x:c>
      <x:c r="E134" s="21" t="n">
        <x:v>11017</x:v>
      </x:c>
      <x:c r="F134" s="19"/>
      <x:c r="G134" s="21" t="n">
        <x:v>58</x:v>
      </x:c>
      <x:c r="H134" s="21"/>
      <x:c r="I134" s="17"/>
      <x:c r="J134" s="17"/>
      <x:c r="K134" s="21" t="str">
        <x:f>IF(AND(ISNUMBER(H134),ISNUMBER(C134),C134&gt;0,I134&lt;&gt;"non précisée"),H134/C134,"")</x:f>
      </x:c>
      <x:c r="L134" s="23"/>
      <x:c r="M134" s="21" t="n">
        <x:v>101</x:v>
      </x:c>
      <x:c r="N134" s="21"/>
      <x:c r="O134" s="17" t="str">
        <x:v>Complet</x:v>
      </x:c>
      <x:c r="P134" s="17" t="n">
        <x:v>2023</x:v>
      </x:c>
      <x:c r="Q134" s="17" t="str">
        <x:v>Effectif publié</x:v>
      </x:c>
      <x:c r="R134" s="17" t="str">
        <x:v>État membre de l’ONU</x:v>
      </x:c>
      <x:c r="S134" s="17"/>
    </x:row>
    <x:row r="135" ht="19" customHeight="1">
      <x:c r="A135" t="str">
        <x:v>Monaco</x:v>
      </x:c>
      <x:c r="B135" t="str">
        <x:v>MC</x:v>
      </x:c>
      <x:c r="C135" s="20" t="n">
        <x:f>IF(O135="Complet",SUM(M135:N135),"")</x:f>
        <x:v>24</x:v>
      </x:c>
      <x:c r="D135" s="20" t="n">
        <x:v>5</x:v>
      </x:c>
      <x:c r="E135" s="20"/>
      <x:c r="F135" s="18"/>
      <x:c r="G135" s="20"/>
      <x:c r="H135" s="20"/>
      <x:c r="I135"/>
      <x:c r="J135"/>
      <x:c r="K135" s="20" t="str">
        <x:f>IF(AND(ISNUMBER(H135),ISNUMBER(C135),C135&gt;0,I135&lt;&gt;"non précisée"),H135/C135,"")</x:f>
      </x:c>
      <x:c r="L135" s="22"/>
      <x:c r="M135" s="20" t="n">
        <x:v>24</x:v>
      </x:c>
      <x:c r="N135" s="20"/>
      <x:c r="O135" t="str">
        <x:v>Complet</x:v>
      </x:c>
      <x:c r="P135"/>
      <x:c r="Q135" t="str">
        <x:v>Non documenté</x:v>
      </x:c>
      <x:c r="R135" t="str">
        <x:v>État membre de l’ONU</x:v>
      </x:c>
      <x:c r="S135"/>
    </x:row>
    <x:row r="136" ht="19" customHeight="1">
      <x:c r="A136" s="17" t="str">
        <x:v>Mongolie</x:v>
      </x:c>
      <x:c r="B136" s="17" t="str">
        <x:v>MN</x:v>
      </x:c>
      <x:c r="C136" s="21" t="n">
        <x:f>IF(O136="Complet",SUM(M136:N136),"")</x:f>
        <x:v>126</x:v>
      </x:c>
      <x:c r="D136" s="21" t="n">
        <x:v>16</x:v>
      </x:c>
      <x:c r="E136" s="21" t="n">
        <x:v>8031</x:v>
      </x:c>
      <x:c r="F136" s="19"/>
      <x:c r="G136" s="21" t="n">
        <x:v>86</x:v>
      </x:c>
      <x:c r="H136" s="21"/>
      <x:c r="I136" s="17"/>
      <x:c r="J136" s="17"/>
      <x:c r="K136" s="21" t="str">
        <x:f>IF(AND(ISNUMBER(H136),ISNUMBER(C136),C136&gt;0,I136&lt;&gt;"non précisée"),H136/C136,"")</x:f>
      </x:c>
      <x:c r="L136" s="23"/>
      <x:c r="M136" s="21" t="n">
        <x:v>126</x:v>
      </x:c>
      <x:c r="N136" s="21"/>
      <x:c r="O136" s="17" t="str">
        <x:v>Complet</x:v>
      </x:c>
      <x:c r="P136" s="17" t="n">
        <x:v>2024</x:v>
      </x:c>
      <x:c r="Q136" s="17" t="str">
        <x:v>Effectif publié</x:v>
      </x:c>
      <x:c r="R136" s="17" t="str">
        <x:v>État membre de l’ONU</x:v>
      </x:c>
      <x:c r="S136" s="17"/>
    </x:row>
    <x:row r="137" ht="19" customHeight="1">
      <x:c r="A137" t="str">
        <x:v>Monténégro</x:v>
      </x:c>
      <x:c r="B137" t="str">
        <x:v>ME</x:v>
      </x:c>
      <x:c r="C137" s="20" t="n">
        <x:f>IF(O137="Complet",SUM(M137:N137),"")</x:f>
        <x:v>81</x:v>
      </x:c>
      <x:c r="D137" s="20" t="n">
        <x:v>25</x:v>
      </x:c>
      <x:c r="E137" s="20" t="n">
        <x:v>850</x:v>
      </x:c>
      <x:c r="F137" s="18"/>
      <x:c r="G137" s="20" t="n">
        <x:v>5</x:v>
      </x:c>
      <x:c r="H137" s="20"/>
      <x:c r="I137"/>
      <x:c r="J137"/>
      <x:c r="K137" s="20" t="str">
        <x:f>IF(AND(ISNUMBER(H137),ISNUMBER(C137),C137&gt;0,I137&lt;&gt;"non précisée"),H137/C137,"")</x:f>
      </x:c>
      <x:c r="L137" s="22"/>
      <x:c r="M137" s="20" t="n">
        <x:v>81</x:v>
      </x:c>
      <x:c r="N137" s="20"/>
      <x:c r="O137" t="str">
        <x:v>Complet</x:v>
      </x:c>
      <x:c r="P137" t="n">
        <x:v>2022</x:v>
      </x:c>
      <x:c r="Q137" t="str">
        <x:v>Effectif publié</x:v>
      </x:c>
      <x:c r="R137" t="str">
        <x:v>État membre de l’ONU</x:v>
      </x:c>
      <x:c r="S137"/>
    </x:row>
    <x:row r="138" ht="19" customHeight="1">
      <x:c r="A138" s="17" t="str">
        <x:v>Mozambique</x:v>
      </x:c>
      <x:c r="B138" s="17" t="str">
        <x:v>MZ</x:v>
      </x:c>
      <x:c r="C138" s="21" t="n">
        <x:f>IF(O138="Complet",SUM(M138:N138),"")</x:f>
        <x:v>250</x:v>
      </x:c>
      <x:c r="D138" s="21" t="n">
        <x:v>18</x:v>
      </x:c>
      <x:c r="E138" s="21" t="n">
        <x:v>1925</x:v>
      </x:c>
      <x:c r="F138" s="19"/>
      <x:c r="G138" s="21" t="n">
        <x:v>159</x:v>
      </x:c>
      <x:c r="H138" s="21"/>
      <x:c r="I138" s="17"/>
      <x:c r="J138" s="17"/>
      <x:c r="K138" s="21" t="str">
        <x:f>IF(AND(ISNUMBER(H138),ISNUMBER(C138),C138&gt;0,I138&lt;&gt;"non précisée"),H138/C138,"")</x:f>
      </x:c>
      <x:c r="L138" s="23"/>
      <x:c r="M138" s="21" t="n">
        <x:v>250</x:v>
      </x:c>
      <x:c r="N138" s="21"/>
      <x:c r="O138" s="17" t="str">
        <x:v>Complet</x:v>
      </x:c>
      <x:c r="P138" s="17" t="n">
        <x:v>2024</x:v>
      </x:c>
      <x:c r="Q138" s="17" t="str">
        <x:v>Effectif publié</x:v>
      </x:c>
      <x:c r="R138" s="17" t="str">
        <x:v>État membre de l’ONU</x:v>
      </x:c>
      <x:c r="S138" s="17"/>
    </x:row>
    <x:row r="139" ht="19" customHeight="1">
      <x:c r="A139" t="str">
        <x:v>Myanmar (Birmanie)</x:v>
      </x:c>
      <x:c r="B139" t="str">
        <x:v>MM</x:v>
      </x:c>
      <x:c r="C139" s="20" t="str">
        <x:f>IF(O139="Complet",SUM(M139:N139),"")</x:f>
      </x:c>
      <x:c r="D139" s="20"/>
      <x:c r="E139" s="20" t="n">
        <x:v>0</x:v>
      </x:c>
      <x:c r="F139" s="18"/>
      <x:c r="G139" s="20" t="n">
        <x:v>142</x:v>
      </x:c>
      <x:c r="H139" s="20"/>
      <x:c r="I139"/>
      <x:c r="J139"/>
      <x:c r="K139" s="20" t="str">
        <x:f>IF(AND(ISNUMBER(H139),ISNUMBER(C139),C139&gt;0,I139&lt;&gt;"non précisée"),H139/C139,"")</x:f>
      </x:c>
      <x:c r="L139" s="22"/>
      <x:c r="M139" s="20"/>
      <x:c r="N139" s="20"/>
      <x:c r="O139" t="str">
        <x:v>Suspendu selon l’UIP</x:v>
      </x:c>
      <x:c r="P139"/>
      <x:c r="Q139" t="str">
        <x:v>Sans organe local élu</x:v>
      </x:c>
      <x:c r="R139" t="str">
        <x:v>État membre de l’ONU</x:v>
      </x:c>
      <x:c r="S139"/>
    </x:row>
    <x:row r="140" ht="19" customHeight="1">
      <x:c r="A140" s="17" t="str">
        <x:v>Namibie</x:v>
      </x:c>
      <x:c r="B140" s="17" t="str">
        <x:v>NA</x:v>
      </x:c>
      <x:c r="C140" s="21" t="n">
        <x:f>IF(O140="Complet",SUM(M140:N140),"")</x:f>
        <x:v>146</x:v>
      </x:c>
      <x:c r="D140" s="21" t="n">
        <x:v>14</x:v>
      </x:c>
      <x:c r="E140" s="21" t="n">
        <x:v>374</x:v>
      </x:c>
      <x:c r="F140" s="19"/>
      <x:c r="G140" s="21" t="n">
        <x:v>123</x:v>
      </x:c>
      <x:c r="H140" s="21"/>
      <x:c r="I140" s="17"/>
      <x:c r="J140" s="17"/>
      <x:c r="K140" s="21" t="str">
        <x:f>IF(AND(ISNUMBER(H140),ISNUMBER(C140),C140&gt;0,I140&lt;&gt;"non précisée"),H140/C140,"")</x:f>
      </x:c>
      <x:c r="L140" s="23"/>
      <x:c r="M140" s="21" t="n">
        <x:v>104</x:v>
      </x:c>
      <x:c r="N140" s="21" t="n">
        <x:v>42</x:v>
      </x:c>
      <x:c r="O140" s="17" t="str">
        <x:v>Complet</x:v>
      </x:c>
      <x:c r="P140" s="17" t="n">
        <x:v>2020</x:v>
      </x:c>
      <x:c r="Q140" s="17" t="str">
        <x:v>Effectif publié</x:v>
      </x:c>
      <x:c r="R140" s="17" t="str">
        <x:v>État membre de l’ONU</x:v>
      </x:c>
      <x:c r="S140" s="17"/>
    </x:row>
    <x:row r="141" ht="19" customHeight="1">
      <x:c r="A141" t="str">
        <x:v>Nauru</x:v>
      </x:c>
      <x:c r="B141" t="str">
        <x:v>NR</x:v>
      </x:c>
      <x:c r="C141" s="20" t="n">
        <x:f>IF(O141="Complet",SUM(M141:N141),"")</x:f>
        <x:v>19</x:v>
      </x:c>
      <x:c r="D141" s="20" t="n">
        <x:v>8</x:v>
      </x:c>
      <x:c r="E141" s="20"/>
      <x:c r="F141" s="18"/>
      <x:c r="G141" s="20"/>
      <x:c r="H141" s="20"/>
      <x:c r="I141"/>
      <x:c r="J141"/>
      <x:c r="K141" s="20" t="str">
        <x:f>IF(AND(ISNUMBER(H141),ISNUMBER(C141),C141&gt;0,I141&lt;&gt;"non précisée"),H141/C141,"")</x:f>
      </x:c>
      <x:c r="L141" s="22"/>
      <x:c r="M141" s="20" t="n">
        <x:v>19</x:v>
      </x:c>
      <x:c r="N141" s="20"/>
      <x:c r="O141" t="str">
        <x:v>Complet</x:v>
      </x:c>
      <x:c r="P141"/>
      <x:c r="Q141" t="str">
        <x:v>Non documenté</x:v>
      </x:c>
      <x:c r="R141" t="str">
        <x:v>État membre de l’ONU</x:v>
      </x:c>
      <x:c r="S141"/>
    </x:row>
    <x:row r="142" ht="19" customHeight="1">
      <x:c r="A142" s="17" t="str">
        <x:v>Népal</x:v>
      </x:c>
      <x:c r="B142" s="17" t="str">
        <x:v>NP</x:v>
      </x:c>
      <x:c r="C142" s="21" t="n">
        <x:f>IF(O142="Complet",SUM(M142:N142),"")</x:f>
        <x:v>332</x:v>
      </x:c>
      <x:c r="D142" s="21" t="n">
        <x:v>14</x:v>
      </x:c>
      <x:c r="E142" s="21" t="n">
        <x:v>35036</x:v>
      </x:c>
      <x:c r="F142" s="19"/>
      <x:c r="G142" s="21" t="n">
        <x:v>115</x:v>
      </x:c>
      <x:c r="H142" s="21"/>
      <x:c r="I142" s="17"/>
      <x:c r="J142" s="17"/>
      <x:c r="K142" s="21" t="str">
        <x:f>IF(AND(ISNUMBER(H142),ISNUMBER(C142),C142&gt;0,I142&lt;&gt;"non précisée"),H142/C142,"")</x:f>
      </x:c>
      <x:c r="L142" s="23"/>
      <x:c r="M142" s="21" t="n">
        <x:v>275</x:v>
      </x:c>
      <x:c r="N142" s="21" t="n">
        <x:v>57</x:v>
      </x:c>
      <x:c r="O142" s="17" t="str">
        <x:v>Complet</x:v>
      </x:c>
      <x:c r="P142" s="17" t="n">
        <x:v>2022</x:v>
      </x:c>
      <x:c r="Q142" s="17" t="str">
        <x:v>Effectif publié</x:v>
      </x:c>
      <x:c r="R142" s="17" t="str">
        <x:v>État membre de l’ONU</x:v>
      </x:c>
      <x:c r="S142" s="17"/>
    </x:row>
    <x:row r="143" ht="19" customHeight="1">
      <x:c r="A143" t="str">
        <x:v>Nicaragua</x:v>
      </x:c>
      <x:c r="B143" t="str">
        <x:v>NI</x:v>
      </x:c>
      <x:c r="C143" s="20" t="n">
        <x:f>IF(O143="Complet",SUM(M143:N143),"")</x:f>
        <x:v>91</x:v>
      </x:c>
      <x:c r="D143" s="20" t="n">
        <x:v>15</x:v>
      </x:c>
      <x:c r="E143" s="20"/>
      <x:c r="F143" s="18"/>
      <x:c r="G143" s="20" t="n">
        <x:v>113</x:v>
      </x:c>
      <x:c r="H143" s="20"/>
      <x:c r="I143"/>
      <x:c r="J143"/>
      <x:c r="K143" s="20" t="str">
        <x:f>IF(AND(ISNUMBER(H143),ISNUMBER(C143),C143&gt;0,I143&lt;&gt;"non précisée"),H143/C143,"")</x:f>
      </x:c>
      <x:c r="L143" s="22"/>
      <x:c r="M143" s="20" t="n">
        <x:v>91</x:v>
      </x:c>
      <x:c r="N143" s="20"/>
      <x:c r="O143" t="str">
        <x:v>Complet</x:v>
      </x:c>
      <x:c r="P143"/>
      <x:c r="Q143" t="str">
        <x:v>Non documenté</x:v>
      </x:c>
      <x:c r="R143" t="str">
        <x:v>État membre de l’ONU</x:v>
      </x:c>
      <x:c r="S143"/>
    </x:row>
    <x:row r="144" ht="19" customHeight="1">
      <x:c r="A144" s="17" t="str">
        <x:v>Niger</x:v>
      </x:c>
      <x:c r="B144" s="17" t="str">
        <x:v>NE</x:v>
      </x:c>
      <x:c r="C144" s="21" t="n">
        <x:f>IF(O144="Complet",SUM(M144:N144),"")</x:f>
        <x:v>194</x:v>
      </x:c>
      <x:c r="D144" s="21" t="n">
        <x:v>24</x:v>
      </x:c>
      <x:c r="E144" s="21" t="n">
        <x:v>2743</x:v>
      </x:c>
      <x:c r="F144" s="19"/>
      <x:c r="G144" s="21" t="n">
        <x:v>172</x:v>
      </x:c>
      <x:c r="H144" s="21"/>
      <x:c r="I144" s="17"/>
      <x:c r="J144" s="17"/>
      <x:c r="K144" s="21" t="str">
        <x:f>IF(AND(ISNUMBER(H144),ISNUMBER(C144),C144&gt;0,I144&lt;&gt;"non précisée"),H144/C144,"")</x:f>
      </x:c>
      <x:c r="L144" s="23"/>
      <x:c r="M144" s="21" t="n">
        <x:v>194</x:v>
      </x:c>
      <x:c r="N144" s="21"/>
      <x:c r="O144" s="17" t="str">
        <x:v>Complet</x:v>
      </x:c>
      <x:c r="P144" s="17" t="n">
        <x:v>2020</x:v>
      </x:c>
      <x:c r="Q144" s="17" t="str">
        <x:v>Effectif publié</x:v>
      </x:c>
      <x:c r="R144" s="17" t="str">
        <x:v>État membre de l’ONU</x:v>
      </x:c>
      <x:c r="S144" s="17"/>
    </x:row>
    <x:row r="145" ht="19" customHeight="1">
      <x:c r="A145" t="str">
        <x:v>Nigeria</x:v>
      </x:c>
      <x:c r="B145" t="str">
        <x:v>NG</x:v>
      </x:c>
      <x:c r="C145" s="20" t="n">
        <x:f>IF(O145="Complet",SUM(M145:N145),"")</x:f>
        <x:v>463</x:v>
      </x:c>
      <x:c r="D145" s="20" t="n">
        <x:v>35</x:v>
      </x:c>
      <x:c r="E145" s="20" t="n">
        <x:v>9628</x:v>
      </x:c>
      <x:c r="F145" s="18" t="n">
        <x:v>0.635</x:v>
      </x:c>
      <x:c r="G145" s="20" t="n">
        <x:v>129</x:v>
      </x:c>
      <x:c r="H145" s="20"/>
      <x:c r="I145"/>
      <x:c r="J145"/>
      <x:c r="K145" s="20" t="str">
        <x:f>IF(AND(ISNUMBER(H145),ISNUMBER(C145),C145&gt;0,I145&lt;&gt;"non précisée"),H145/C145,"")</x:f>
      </x:c>
      <x:c r="L145" s="22"/>
      <x:c r="M145" s="20" t="n">
        <x:v>356</x:v>
      </x:c>
      <x:c r="N145" s="20" t="n">
        <x:v>107</x:v>
      </x:c>
      <x:c r="O145" t="str">
        <x:v>Complet</x:v>
      </x:c>
      <x:c r="P145" t="n">
        <x:v>2022</x:v>
      </x:c>
      <x:c r="Q145" t="str">
        <x:v>Effectif publié</x:v>
      </x:c>
      <x:c r="R145" t="str">
        <x:v>État membre de l’ONU</x:v>
      </x:c>
      <x:c r="S145"/>
    </x:row>
    <x:row r="146" ht="19" customHeight="1">
      <x:c r="A146" s="17" t="str">
        <x:v>Norvège</x:v>
      </x:c>
      <x:c r="B146" s="17" t="str">
        <x:v>NO</x:v>
      </x:c>
      <x:c r="C146" s="21" t="n">
        <x:f>IF(O146="Complet",SUM(M146:N146),"")</x:f>
        <x:v>169</x:v>
      </x:c>
      <x:c r="D146" s="21" t="n">
        <x:v>19</x:v>
      </x:c>
      <x:c r="E146" s="21" t="n">
        <x:v>9765</x:v>
      </x:c>
      <x:c r="F146" s="19" t="n">
        <x:v>0.40399999999999997</x:v>
      </x:c>
      <x:c r="G146" s="21" t="n">
        <x:v>17</x:v>
      </x:c>
      <x:c r="H146" s="21"/>
      <x:c r="I146" s="17"/>
      <x:c r="J146" s="17"/>
      <x:c r="K146" s="21" t="str">
        <x:f>IF(AND(ISNUMBER(H146),ISNUMBER(C146),C146&gt;0,I146&lt;&gt;"non précisée"),H146/C146,"")</x:f>
      </x:c>
      <x:c r="L146" s="23"/>
      <x:c r="M146" s="21" t="n">
        <x:v>169</x:v>
      </x:c>
      <x:c r="N146" s="21"/>
      <x:c r="O146" s="17" t="str">
        <x:v>Complet</x:v>
      </x:c>
      <x:c r="P146" s="17" t="n">
        <x:v>2023</x:v>
      </x:c>
      <x:c r="Q146" s="17" t="str">
        <x:v>Effectif publié</x:v>
      </x:c>
      <x:c r="R146" s="17" t="str">
        <x:v>État membre de l’ONU</x:v>
      </x:c>
      <x:c r="S146" s="17"/>
    </x:row>
    <x:row r="147" ht="19" customHeight="1">
      <x:c r="A147" t="str">
        <x:v>Nouvelle-Calédonie</x:v>
      </x:c>
      <x:c r="B147" t="str">
        <x:v>NC</x:v>
      </x:c>
      <x:c r="C147" s="20" t="str">
        <x:f>IF(O147="Complet",SUM(M147:N147),"")</x:f>
      </x:c>
      <x:c r="D147" s="20"/>
      <x:c r="E147" s="20" t="n">
        <x:v>870</x:v>
      </x:c>
      <x:c r="F147" s="18"/>
      <x:c r="G147" s="20" t="n">
        <x:v>79</x:v>
      </x:c>
      <x:c r="H147" s="20"/>
      <x:c r="I147"/>
      <x:c r="J147"/>
      <x:c r="K147" s="20" t="str">
        <x:f>IF(AND(ISNUMBER(H147),ISNUMBER(C147),C147&gt;0,I147&lt;&gt;"non précisée"),H147/C147,"")</x:f>
      </x:c>
      <x:c r="L147" s="22"/>
      <x:c r="M147" s="20"/>
      <x:c r="N147" s="20"/>
      <x:c r="O147" t="str">
        <x:v>Hors répertoire</x:v>
      </x:c>
      <x:c r="P147" t="n">
        <x:v>2020</x:v>
      </x:c>
      <x:c r="Q147" t="str">
        <x:v>Effectif publié</x:v>
      </x:c>
      <x:c r="R147" t="str">
        <x:v>Autre pays ou territoire</x:v>
      </x:c>
      <x:c r="S147"/>
    </x:row>
    <x:row r="148" ht="19" customHeight="1">
      <x:c r="A148" s="17" t="str">
        <x:v>Nouvelle-Zélande</x:v>
      </x:c>
      <x:c r="B148" s="17" t="str">
        <x:v>NZ</x:v>
      </x:c>
      <x:c r="C148" s="21" t="n">
        <x:f>IF(O148="Complet",SUM(M148:N148),"")</x:f>
        <x:v>123</x:v>
      </x:c>
      <x:c r="D148" s="21" t="n">
        <x:v>20</x:v>
      </x:c>
      <x:c r="E148" s="21" t="n">
        <x:v>909</x:v>
      </x:c>
      <x:c r="F148" s="19" t="n">
        <x:v>0.392</x:v>
      </x:c>
      <x:c r="G148" s="21" t="n">
        <x:v>44</x:v>
      </x:c>
      <x:c r="H148" s="21"/>
      <x:c r="I148" s="17"/>
      <x:c r="J148" s="17"/>
      <x:c r="K148" s="21" t="str">
        <x:f>IF(AND(ISNUMBER(H148),ISNUMBER(C148),C148&gt;0,I148&lt;&gt;"non précisée"),H148/C148,"")</x:f>
      </x:c>
      <x:c r="L148" s="23"/>
      <x:c r="M148" s="21" t="n">
        <x:v>123</x:v>
      </x:c>
      <x:c r="N148" s="21"/>
      <x:c r="O148" s="17" t="str">
        <x:v>Complet</x:v>
      </x:c>
      <x:c r="P148" s="17" t="n">
        <x:v>2022</x:v>
      </x:c>
      <x:c r="Q148" s="17" t="str">
        <x:v>Effectif publié</x:v>
      </x:c>
      <x:c r="R148" s="17" t="str">
        <x:v>État membre de l’ONU</x:v>
      </x:c>
      <x:c r="S148" s="17"/>
    </x:row>
    <x:row r="149" ht="19" customHeight="1">
      <x:c r="A149" t="str">
        <x:v>Oman</x:v>
      </x:c>
      <x:c r="B149" t="str">
        <x:v>OM</x:v>
      </x:c>
      <x:c r="C149" s="20" t="n">
        <x:f>IF(O149="Complet",SUM(M149:N149),"")</x:f>
        <x:v>177</x:v>
      </x:c>
      <x:c r="D149" s="20" t="n">
        <x:v>23</x:v>
      </x:c>
      <x:c r="E149" s="20" t="n">
        <x:v>126</x:v>
      </x:c>
      <x:c r="F149" s="18"/>
      <x:c r="G149" s="20" t="n">
        <x:v>82</x:v>
      </x:c>
      <x:c r="H149" s="20"/>
      <x:c r="I149"/>
      <x:c r="J149"/>
      <x:c r="K149" s="20" t="str">
        <x:f>IF(AND(ISNUMBER(H149),ISNUMBER(C149),C149&gt;0,I149&lt;&gt;"non précisée"),H149/C149,"")</x:f>
      </x:c>
      <x:c r="L149" s="22"/>
      <x:c r="M149" s="20" t="n">
        <x:v>90</x:v>
      </x:c>
      <x:c r="N149" s="20" t="n">
        <x:v>87</x:v>
      </x:c>
      <x:c r="O149" t="str">
        <x:v>Complet</x:v>
      </x:c>
      <x:c r="P149" t="n">
        <x:v>2022</x:v>
      </x:c>
      <x:c r="Q149" t="str">
        <x:v>Effectif publié</x:v>
      </x:c>
      <x:c r="R149" t="str">
        <x:v>État membre de l’ONU</x:v>
      </x:c>
      <x:c r="S149"/>
    </x:row>
    <x:row r="150" ht="19" customHeight="1">
      <x:c r="A150" s="17" t="str">
        <x:v>Ouganda</x:v>
      </x:c>
      <x:c r="B150" s="17" t="str">
        <x:v>UG</x:v>
      </x:c>
      <x:c r="C150" s="21" t="n">
        <x:f>IF(O150="Complet",SUM(M150:N150),"")</x:f>
        <x:v>529</x:v>
      </x:c>
      <x:c r="D150" s="21" t="n">
        <x:v>21</x:v>
      </x:c>
      <x:c r="E150" s="21" t="n">
        <x:v>46285</x:v>
      </x:c>
      <x:c r="F150" s="19"/>
      <x:c r="G150" s="21" t="n">
        <x:v>160</x:v>
      </x:c>
      <x:c r="H150" s="21"/>
      <x:c r="I150" s="17"/>
      <x:c r="J150" s="17"/>
      <x:c r="K150" s="21" t="str">
        <x:f>IF(AND(ISNUMBER(H150),ISNUMBER(C150),C150&gt;0,I150&lt;&gt;"non précisée"),H150/C150,"")</x:f>
      </x:c>
      <x:c r="L150" s="23"/>
      <x:c r="M150" s="21" t="n">
        <x:v>529</x:v>
      </x:c>
      <x:c r="N150" s="21"/>
      <x:c r="O150" s="17" t="str">
        <x:v>Complet</x:v>
      </x:c>
      <x:c r="P150" s="17" t="n">
        <x:v>2021</x:v>
      </x:c>
      <x:c r="Q150" s="17" t="str">
        <x:v>Effectif publié</x:v>
      </x:c>
      <x:c r="R150" s="17" t="str">
        <x:v>État membre de l’ONU</x:v>
      </x:c>
      <x:c r="S150" s="17"/>
    </x:row>
    <x:row r="151" ht="19" customHeight="1">
      <x:c r="A151" t="str">
        <x:v>Ouzbékistan</x:v>
      </x:c>
      <x:c r="B151" t="str">
        <x:v>UZ</x:v>
      </x:c>
      <x:c r="C151" s="20" t="n">
        <x:f>IF(O151="Complet",SUM(M151:N151),"")</x:f>
        <x:v>207</x:v>
      </x:c>
      <x:c r="D151" s="20" t="n">
        <x:v>20</x:v>
      </x:c>
      <x:c r="E151" s="20"/>
      <x:c r="F151" s="18"/>
      <x:c r="G151" s="20" t="n">
        <x:v>108</x:v>
      </x:c>
      <x:c r="H151" s="20"/>
      <x:c r="I151"/>
      <x:c r="J151"/>
      <x:c r="K151" s="20" t="str">
        <x:f>IF(AND(ISNUMBER(H151),ISNUMBER(C151),C151&gt;0,I151&lt;&gt;"non précisée"),H151/C151,"")</x:f>
      </x:c>
      <x:c r="L151" s="22"/>
      <x:c r="M151" s="20" t="n">
        <x:v>148</x:v>
      </x:c>
      <x:c r="N151" s="20" t="n">
        <x:v>59</x:v>
      </x:c>
      <x:c r="O151" t="str">
        <x:v>Complet</x:v>
      </x:c>
      <x:c r="P151"/>
      <x:c r="Q151" t="str">
        <x:v>Non documenté</x:v>
      </x:c>
      <x:c r="R151" t="str">
        <x:v>État membre de l’ONU</x:v>
      </x:c>
      <x:c r="S151"/>
    </x:row>
    <x:row r="152" ht="19" customHeight="1">
      <x:c r="A152" s="17" t="str">
        <x:v>Pakistan</x:v>
      </x:c>
      <x:c r="B152" s="17" t="str">
        <x:v>PK</x:v>
      </x:c>
      <x:c r="C152" s="21" t="n">
        <x:f>IF(O152="Complet",SUM(M152:N152),"")</x:f>
        <x:v>428</x:v>
      </x:c>
      <x:c r="D152" s="21" t="n">
        <x:v>29</x:v>
      </x:c>
      <x:c r="E152" s="21" t="n">
        <x:v>151470</x:v>
      </x:c>
      <x:c r="F152" s="19"/>
      <x:c r="G152" s="21" t="n">
        <x:v>126</x:v>
      </x:c>
      <x:c r="H152" s="21"/>
      <x:c r="I152" s="17"/>
      <x:c r="J152" s="17"/>
      <x:c r="K152" s="21" t="str">
        <x:f>IF(AND(ISNUMBER(H152),ISNUMBER(C152),C152&gt;0,I152&lt;&gt;"non précisée"),H152/C152,"")</x:f>
      </x:c>
      <x:c r="L152" s="23"/>
      <x:c r="M152" s="21" t="n">
        <x:v>332</x:v>
      </x:c>
      <x:c r="N152" s="21" t="n">
        <x:v>96</x:v>
      </x:c>
      <x:c r="O152" s="17" t="str">
        <x:v>Complet</x:v>
      </x:c>
      <x:c r="P152" s="17" t="n">
        <x:v>2023</x:v>
      </x:c>
      <x:c r="Q152" s="17" t="str">
        <x:v>Effectif publié</x:v>
      </x:c>
      <x:c r="R152" s="17" t="str">
        <x:v>État membre de l’ONU</x:v>
      </x:c>
      <x:c r="S152" s="17"/>
    </x:row>
    <x:row r="153" ht="19" customHeight="1">
      <x:c r="A153" t="str">
        <x:v>Palaos</x:v>
      </x:c>
      <x:c r="B153" t="str">
        <x:v>PW</x:v>
      </x:c>
      <x:c r="C153" s="20" t="n">
        <x:f>IF(O153="Complet",SUM(M153:N153),"")</x:f>
        <x:v>31</x:v>
      </x:c>
      <x:c r="D153" s="20" t="n">
        <x:v>7</x:v>
      </x:c>
      <x:c r="E153" s="20"/>
      <x:c r="F153" s="18"/>
      <x:c r="G153" s="20"/>
      <x:c r="H153" s="20"/>
      <x:c r="I153"/>
      <x:c r="J153"/>
      <x:c r="K153" s="20" t="str">
        <x:f>IF(AND(ISNUMBER(H153),ISNUMBER(C153),C153&gt;0,I153&lt;&gt;"non précisée"),H153/C153,"")</x:f>
      </x:c>
      <x:c r="L153" s="22"/>
      <x:c r="M153" s="20" t="n">
        <x:v>16</x:v>
      </x:c>
      <x:c r="N153" s="20" t="n">
        <x:v>15</x:v>
      </x:c>
      <x:c r="O153" t="str">
        <x:v>Complet</x:v>
      </x:c>
      <x:c r="P153"/>
      <x:c r="Q153" t="str">
        <x:v>Non documenté</x:v>
      </x:c>
      <x:c r="R153" t="str">
        <x:v>État membre de l’ONU</x:v>
      </x:c>
      <x:c r="S153"/>
    </x:row>
    <x:row r="154" ht="19" customHeight="1">
      <x:c r="A154" s="17" t="str">
        <x:v>Panama</x:v>
      </x:c>
      <x:c r="B154" s="17" t="str">
        <x:v>PA</x:v>
      </x:c>
      <x:c r="C154" s="21" t="n">
        <x:f>IF(O154="Complet",SUM(M154:N154),"")</x:f>
        <x:v>69</x:v>
      </x:c>
      <x:c r="D154" s="21" t="n">
        <x:v>17</x:v>
      </x:c>
      <x:c r="E154" s="21" t="n">
        <x:v>792</x:v>
      </x:c>
      <x:c r="F154" s="19"/>
      <x:c r="G154" s="21" t="n">
        <x:v>73</x:v>
      </x:c>
      <x:c r="H154" s="21"/>
      <x:c r="I154" s="17"/>
      <x:c r="J154" s="17"/>
      <x:c r="K154" s="21" t="str">
        <x:f>IF(AND(ISNUMBER(H154),ISNUMBER(C154),C154&gt;0,I154&lt;&gt;"non précisée"),H154/C154,"")</x:f>
      </x:c>
      <x:c r="L154" s="23"/>
      <x:c r="M154" s="21" t="n">
        <x:v>69</x:v>
      </x:c>
      <x:c r="N154" s="21"/>
      <x:c r="O154" s="17" t="str">
        <x:v>Complet</x:v>
      </x:c>
      <x:c r="P154" s="17" t="n">
        <x:v>2024</x:v>
      </x:c>
      <x:c r="Q154" s="17" t="str">
        <x:v>Effectif publié</x:v>
      </x:c>
      <x:c r="R154" s="17" t="str">
        <x:v>État membre de l’ONU</x:v>
      </x:c>
      <x:c r="S154" s="17"/>
    </x:row>
    <x:row r="155" ht="19" customHeight="1">
      <x:c r="A155" t="str">
        <x:v>Papouasie-Nouvelle-Guinée</x:v>
      </x:c>
      <x:c r="B155" t="str">
        <x:v>PG</x:v>
      </x:c>
      <x:c r="C155" s="20" t="n">
        <x:f>IF(O155="Complet",SUM(M155:N155),"")</x:f>
        <x:v>111</x:v>
      </x:c>
      <x:c r="D155" s="20" t="n">
        <x:v>37</x:v>
      </x:c>
      <x:c r="E155" s="20"/>
      <x:c r="F155" s="18"/>
      <x:c r="G155" s="20" t="n">
        <x:v>165</x:v>
      </x:c>
      <x:c r="H155" s="20"/>
      <x:c r="I155"/>
      <x:c r="J155"/>
      <x:c r="K155" s="20" t="str">
        <x:f>IF(AND(ISNUMBER(H155),ISNUMBER(C155),C155&gt;0,I155&lt;&gt;"non précisée"),H155/C155,"")</x:f>
      </x:c>
      <x:c r="L155" s="22"/>
      <x:c r="M155" s="20" t="n">
        <x:v>111</x:v>
      </x:c>
      <x:c r="N155" s="20"/>
      <x:c r="O155" t="str">
        <x:v>Complet</x:v>
      </x:c>
      <x:c r="P155"/>
      <x:c r="Q155" t="str">
        <x:v>Non documenté</x:v>
      </x:c>
      <x:c r="R155" t="str">
        <x:v>État membre de l’ONU</x:v>
      </x:c>
      <x:c r="S155"/>
    </x:row>
    <x:row r="156" ht="19" customHeight="1">
      <x:c r="A156" s="17" t="str">
        <x:v>Paraguay</x:v>
      </x:c>
      <x:c r="B156" s="17" t="str">
        <x:v>PY</x:v>
      </x:c>
      <x:c r="C156" s="21" t="n">
        <x:f>IF(O156="Complet",SUM(M156:N156),"")</x:f>
        <x:v>125</x:v>
      </x:c>
      <x:c r="D156" s="21" t="n">
        <x:v>17</x:v>
      </x:c>
      <x:c r="E156" s="21" t="n">
        <x:v>3038</x:v>
      </x:c>
      <x:c r="F156" s="19"/>
      <x:c r="G156" s="21" t="n">
        <x:v>104</x:v>
      </x:c>
      <x:c r="H156" s="21"/>
      <x:c r="I156" s="17"/>
      <x:c r="J156" s="17"/>
      <x:c r="K156" s="21" t="str">
        <x:f>IF(AND(ISNUMBER(H156),ISNUMBER(C156),C156&gt;0,I156&lt;&gt;"non précisée"),H156/C156,"")</x:f>
      </x:c>
      <x:c r="L156" s="23"/>
      <x:c r="M156" s="21" t="n">
        <x:v>80</x:v>
      </x:c>
      <x:c r="N156" s="21" t="n">
        <x:v>45</x:v>
      </x:c>
      <x:c r="O156" s="17" t="str">
        <x:v>Complet</x:v>
      </x:c>
      <x:c r="P156" s="17" t="n">
        <x:v>2023</x:v>
      </x:c>
      <x:c r="Q156" s="17" t="str">
        <x:v>Effectif publié</x:v>
      </x:c>
      <x:c r="R156" s="17" t="str">
        <x:v>État membre de l’ONU</x:v>
      </x:c>
      <x:c r="S156" s="17"/>
    </x:row>
    <x:row r="157" ht="19" customHeight="1">
      <x:c r="A157" t="str">
        <x:v>Pays-Bas</x:v>
      </x:c>
      <x:c r="B157" t="str">
        <x:v>NL</x:v>
      </x:c>
      <x:c r="C157" s="20" t="n">
        <x:f>IF(O157="Complet",SUM(M157:N157),"")</x:f>
        <x:v>225</x:v>
      </x:c>
      <x:c r="D157" s="20" t="n">
        <x:v>14</x:v>
      </x:c>
      <x:c r="E157" s="20" t="n">
        <x:v>9105</x:v>
      </x:c>
      <x:c r="F157" s="18" t="n">
        <x:v>0.37</x:v>
      </x:c>
      <x:c r="G157" s="20" t="n">
        <x:v>3</x:v>
      </x:c>
      <x:c r="H157" s="20"/>
      <x:c r="I157"/>
      <x:c r="J157"/>
      <x:c r="K157" s="20" t="str">
        <x:f>IF(AND(ISNUMBER(H157),ISNUMBER(C157),C157&gt;0,I157&lt;&gt;"non précisée"),H157/C157,"")</x:f>
      </x:c>
      <x:c r="L157" s="22"/>
      <x:c r="M157" s="20" t="n">
        <x:v>150</x:v>
      </x:c>
      <x:c r="N157" s="20" t="n">
        <x:v>75</x:v>
      </x:c>
      <x:c r="O157" t="str">
        <x:v>Complet</x:v>
      </x:c>
      <x:c r="P157" t="n">
        <x:v>2023</x:v>
      </x:c>
      <x:c r="Q157" t="str">
        <x:v>Effectif publié</x:v>
      </x:c>
      <x:c r="R157" t="str">
        <x:v>État membre de l’ONU</x:v>
      </x:c>
      <x:c r="S157"/>
    </x:row>
    <x:row r="158" ht="19" customHeight="1">
      <x:c r="A158" s="17" t="str">
        <x:v>Pérou</x:v>
      </x:c>
      <x:c r="B158" s="17" t="str">
        <x:v>PE</x:v>
      </x:c>
      <x:c r="C158" s="21" t="n">
        <x:f>IF(O158="Complet",SUM(M158:N158),"")</x:f>
        <x:v>190</x:v>
      </x:c>
      <x:c r="D158" s="21" t="n">
        <x:v>19</x:v>
      </x:c>
      <x:c r="E158" s="21" t="n">
        <x:v>12566</x:v>
      </x:c>
      <x:c r="F158" s="19"/>
      <x:c r="G158" s="21" t="n">
        <x:v>76</x:v>
      </x:c>
      <x:c r="H158" s="21"/>
      <x:c r="I158" s="17"/>
      <x:c r="J158" s="17"/>
      <x:c r="K158" s="21" t="str">
        <x:f>IF(AND(ISNUMBER(H158),ISNUMBER(C158),C158&gt;0,I158&lt;&gt;"non précisée"),H158/C158,"")</x:f>
      </x:c>
      <x:c r="L158" s="23"/>
      <x:c r="M158" s="21" t="n">
        <x:v>130</x:v>
      </x:c>
      <x:c r="N158" s="21" t="n">
        <x:v>60</x:v>
      </x:c>
      <x:c r="O158" s="17" t="str">
        <x:v>Complet</x:v>
      </x:c>
      <x:c r="P158" s="17" t="n">
        <x:v>2022</x:v>
      </x:c>
      <x:c r="Q158" s="17" t="str">
        <x:v>Effectif publié</x:v>
      </x:c>
      <x:c r="R158" s="17" t="str">
        <x:v>État membre de l’ONU</x:v>
      </x:c>
      <x:c r="S158" s="17"/>
    </x:row>
    <x:row r="159" ht="19" customHeight="1">
      <x:c r="A159" t="str">
        <x:v>Philippines</x:v>
      </x:c>
      <x:c r="B159" t="str">
        <x:v>PH</x:v>
      </x:c>
      <x:c r="C159" s="20" t="n">
        <x:f>IF(O159="Complet",SUM(M159:N159),"")</x:f>
        <x:v>342</x:v>
      </x:c>
      <x:c r="D159" s="20" t="n">
        <x:v>23</x:v>
      </x:c>
      <x:c r="E159" s="20" t="n">
        <x:v>372178</x:v>
      </x:c>
      <x:c r="F159" s="18" t="n">
        <x:v>0.546</x:v>
      </x:c>
      <x:c r="G159" s="20" t="n">
        <x:v>93</x:v>
      </x:c>
      <x:c r="H159" s="20"/>
      <x:c r="I159"/>
      <x:c r="J159"/>
      <x:c r="K159" s="20" t="str">
        <x:f>IF(AND(ISNUMBER(H159),ISNUMBER(C159),C159&gt;0,I159&lt;&gt;"non précisée"),H159/C159,"")</x:f>
      </x:c>
      <x:c r="L159" s="22"/>
      <x:c r="M159" s="20" t="n">
        <x:v>318</x:v>
      </x:c>
      <x:c r="N159" s="20" t="n">
        <x:v>24</x:v>
      </x:c>
      <x:c r="O159" t="str">
        <x:v>Complet</x:v>
      </x:c>
      <x:c r="P159" t="n">
        <x:v>2023</x:v>
      </x:c>
      <x:c r="Q159" t="str">
        <x:v>Effectif publié</x:v>
      </x:c>
      <x:c r="R159" t="str">
        <x:v>État membre de l’ONU</x:v>
      </x:c>
      <x:c r="S159"/>
    </x:row>
    <x:row r="160" ht="19" customHeight="1">
      <x:c r="A160" s="17" t="str">
        <x:v>Pologne</x:v>
      </x:c>
      <x:c r="B160" s="17" t="str">
        <x:v>PL</x:v>
      </x:c>
      <x:c r="C160" s="21" t="n">
        <x:f>IF(O160="Complet",SUM(M160:N160),"")</x:f>
        <x:v>560</x:v>
      </x:c>
      <x:c r="D160" s="21" t="n">
        <x:v>19</x:v>
      </x:c>
      <x:c r="E160" s="21" t="n">
        <x:v>46498</x:v>
      </x:c>
      <x:c r="F160" s="19" t="n">
        <x:v>0.35200000000000004</x:v>
      </x:c>
      <x:c r="G160" s="21" t="n">
        <x:v>54</x:v>
      </x:c>
      <x:c r="H160" s="21"/>
      <x:c r="I160" s="17"/>
      <x:c r="J160" s="17"/>
      <x:c r="K160" s="21" t="str">
        <x:f>IF(AND(ISNUMBER(H160),ISNUMBER(C160),C160&gt;0,I160&lt;&gt;"non précisée"),H160/C160,"")</x:f>
      </x:c>
      <x:c r="L160" s="23"/>
      <x:c r="M160" s="21" t="n">
        <x:v>460</x:v>
      </x:c>
      <x:c r="N160" s="21" t="n">
        <x:v>100</x:v>
      </x:c>
      <x:c r="O160" s="17" t="str">
        <x:v>Complet</x:v>
      </x:c>
      <x:c r="P160" s="17" t="n">
        <x:v>2025</x:v>
      </x:c>
      <x:c r="Q160" s="17" t="str">
        <x:v>Effectif publié</x:v>
      </x:c>
      <x:c r="R160" s="17" t="str">
        <x:v>État membre de l’ONU</x:v>
      </x:c>
      <x:c r="S160" s="17"/>
    </x:row>
    <x:row r="161" ht="19" customHeight="1">
      <x:c r="A161" t="str">
        <x:v>Polynésie française</x:v>
      </x:c>
      <x:c r="B161" t="str">
        <x:v>PF</x:v>
      </x:c>
      <x:c r="C161" s="20" t="str">
        <x:f>IF(O161="Complet",SUM(M161:N161),"")</x:f>
      </x:c>
      <x:c r="D161" s="20"/>
      <x:c r="E161" s="20"/>
      <x:c r="F161" s="18"/>
      <x:c r="G161" s="20" t="n">
        <x:v>45</x:v>
      </x:c>
      <x:c r="H161" s="20"/>
      <x:c r="I161"/>
      <x:c r="J161"/>
      <x:c r="K161" s="20" t="str">
        <x:f>IF(AND(ISNUMBER(H161),ISNUMBER(C161),C161&gt;0,I161&lt;&gt;"non précisée"),H161/C161,"")</x:f>
      </x:c>
      <x:c r="L161" s="22"/>
      <x:c r="M161" s="20"/>
      <x:c r="N161" s="20"/>
      <x:c r="O161" t="str">
        <x:v>Hors répertoire</x:v>
      </x:c>
      <x:c r="P161"/>
      <x:c r="Q161" t="str">
        <x:v>Non documenté</x:v>
      </x:c>
      <x:c r="R161" t="str">
        <x:v>Autre pays ou territoire</x:v>
      </x:c>
      <x:c r="S161"/>
    </x:row>
    <x:row r="162" ht="19" customHeight="1">
      <x:c r="A162" s="17" t="str">
        <x:v>Porto Rico</x:v>
      </x:c>
      <x:c r="B162" s="17" t="str">
        <x:v>PR</x:v>
      </x:c>
      <x:c r="C162" s="21" t="str">
        <x:f>IF(O162="Complet",SUM(M162:N162),"")</x:f>
      </x:c>
      <x:c r="D162" s="21"/>
      <x:c r="E162" s="21"/>
      <x:c r="F162" s="19"/>
      <x:c r="G162" s="21" t="n">
        <x:v>46</x:v>
      </x:c>
      <x:c r="H162" s="21"/>
      <x:c r="I162" s="17"/>
      <x:c r="J162" s="17"/>
      <x:c r="K162" s="21" t="str">
        <x:f>IF(AND(ISNUMBER(H162),ISNUMBER(C162),C162&gt;0,I162&lt;&gt;"non précisée"),H162/C162,"")</x:f>
      </x:c>
      <x:c r="L162" s="23"/>
      <x:c r="M162" s="21"/>
      <x:c r="N162" s="21"/>
      <x:c r="O162" s="17" t="str">
        <x:v>Hors répertoire</x:v>
      </x:c>
      <x:c r="P162" s="17"/>
      <x:c r="Q162" s="17" t="str">
        <x:v>Non documenté</x:v>
      </x:c>
      <x:c r="R162" s="17" t="str">
        <x:v>Autre pays ou territoire</x:v>
      </x:c>
      <x:c r="S162" s="17"/>
    </x:row>
    <x:row r="163" ht="19" customHeight="1">
      <x:c r="A163" t="str">
        <x:v>Portugal</x:v>
      </x:c>
      <x:c r="B163" t="str">
        <x:v>PT</x:v>
      </x:c>
      <x:c r="C163" s="20" t="n">
        <x:f>IF(O163="Complet",SUM(M163:N163),"")</x:f>
        <x:v>230</x:v>
      </x:c>
      <x:c r="D163" s="20" t="n">
        <x:v>16</x:v>
      </x:c>
      <x:c r="E163" s="20"/>
      <x:c r="F163" s="18" t="n">
        <x:v>0.474</x:v>
      </x:c>
      <x:c r="G163" s="20" t="n">
        <x:v>31</x:v>
      </x:c>
      <x:c r="H163" s="20"/>
      <x:c r="I163"/>
      <x:c r="J163"/>
      <x:c r="K163" s="20" t="str">
        <x:f>IF(AND(ISNUMBER(H163),ISNUMBER(C163),C163&gt;0,I163&lt;&gt;"non précisée"),H163/C163,"")</x:f>
      </x:c>
      <x:c r="L163" s="22"/>
      <x:c r="M163" s="20" t="n">
        <x:v>230</x:v>
      </x:c>
      <x:c r="N163" s="20"/>
      <x:c r="O163" t="str">
        <x:v>Complet</x:v>
      </x:c>
      <x:c r="P163"/>
      <x:c r="Q163" t="str">
        <x:v>Non documenté</x:v>
      </x:c>
      <x:c r="R163" t="str">
        <x:v>État membre de l’ONU</x:v>
      </x:c>
      <x:c r="S163"/>
    </x:row>
    <x:row r="164" ht="19" customHeight="1">
      <x:c r="A164" s="17" t="str">
        <x:v>Qatar</x:v>
      </x:c>
      <x:c r="B164" s="17" t="str">
        <x:v>QA</x:v>
      </x:c>
      <x:c r="C164" s="21" t="n">
        <x:f>IF(O164="Complet",SUM(M164:N164),"")</x:f>
        <x:v>49</x:v>
      </x:c>
      <x:c r="D164" s="21" t="n">
        <x:v>18</x:v>
      </x:c>
      <x:c r="E164" s="21" t="n">
        <x:v>0</x:v>
      </x:c>
      <x:c r="F164" s="19"/>
      <x:c r="G164" s="21" t="n">
        <x:v>36</x:v>
      </x:c>
      <x:c r="H164" s="21"/>
      <x:c r="I164" s="17"/>
      <x:c r="J164" s="17"/>
      <x:c r="K164" s="21" t="str">
        <x:f>IF(AND(ISNUMBER(H164),ISNUMBER(C164),C164&gt;0,I164&lt;&gt;"non précisée"),H164/C164,"")</x:f>
      </x:c>
      <x:c r="L164" s="23"/>
      <x:c r="M164" s="21" t="n">
        <x:v>49</x:v>
      </x:c>
      <x:c r="N164" s="21"/>
      <x:c r="O164" s="17" t="str">
        <x:v>Complet</x:v>
      </x:c>
      <x:c r="P164" s="17"/>
      <x:c r="Q164" s="17" t="str">
        <x:v>Sans organe local élu</x:v>
      </x:c>
      <x:c r="R164" s="17" t="str">
        <x:v>État membre de l’ONU</x:v>
      </x:c>
      <x:c r="S164" s="17"/>
    </x:row>
    <x:row r="165" ht="19" customHeight="1">
      <x:c r="A165" t="str">
        <x:v>R.A.S. chinoise de Hong Kong</x:v>
      </x:c>
      <x:c r="B165" t="str">
        <x:v>HK</x:v>
      </x:c>
      <x:c r="C165" s="20" t="str">
        <x:f>IF(O165="Complet",SUM(M165:N165),"")</x:f>
      </x:c>
      <x:c r="D165" s="20"/>
      <x:c r="E165" s="20"/>
      <x:c r="F165" s="18" t="n">
        <x:v>0.187</x:v>
      </x:c>
      <x:c r="G165" s="20"/>
      <x:c r="H165" s="20"/>
      <x:c r="I165"/>
      <x:c r="J165"/>
      <x:c r="K165" s="20" t="str">
        <x:f>IF(AND(ISNUMBER(H165),ISNUMBER(C165),C165&gt;0,I165&lt;&gt;"non précisée"),H165/C165,"")</x:f>
      </x:c>
      <x:c r="L165" s="22"/>
      <x:c r="M165" s="20"/>
      <x:c r="N165" s="20"/>
      <x:c r="O165" t="str">
        <x:v>Hors répertoire</x:v>
      </x:c>
      <x:c r="P165"/>
      <x:c r="Q165" t="str">
        <x:v>Non documenté</x:v>
      </x:c>
      <x:c r="R165" t="str">
        <x:v>Autre pays ou territoire</x:v>
      </x:c>
      <x:c r="S165"/>
    </x:row>
    <x:row r="166" ht="19" customHeight="1">
      <x:c r="A166" s="17" t="str">
        <x:v>R.A.S. chinoise de Macao</x:v>
      </x:c>
      <x:c r="B166" s="17" t="str">
        <x:v>MO</x:v>
      </x:c>
      <x:c r="C166" s="21" t="str">
        <x:f>IF(O166="Complet",SUM(M166:N166),"")</x:f>
      </x:c>
      <x:c r="D166" s="21"/>
      <x:c r="E166" s="21" t="n">
        <x:v>26</x:v>
      </x:c>
      <x:c r="F166" s="19"/>
      <x:c r="G166" s="21"/>
      <x:c r="H166" s="21"/>
      <x:c r="I166" s="17"/>
      <x:c r="J166" s="17"/>
      <x:c r="K166" s="21" t="str">
        <x:f>IF(AND(ISNUMBER(H166),ISNUMBER(C166),C166&gt;0,I166&lt;&gt;"non précisée"),H166/C166,"")</x:f>
      </x:c>
      <x:c r="L166" s="23"/>
      <x:c r="M166" s="21"/>
      <x:c r="N166" s="21"/>
      <x:c r="O166" s="17" t="str">
        <x:v>Hors répertoire</x:v>
      </x:c>
      <x:c r="P166" s="17" t="n">
        <x:v>2017</x:v>
      </x:c>
      <x:c r="Q166" s="17" t="str">
        <x:v>Effectif publié</x:v>
      </x:c>
      <x:c r="R166" s="17" t="str">
        <x:v>Autre pays ou territoire</x:v>
      </x:c>
      <x:c r="S166" s="17"/>
    </x:row>
    <x:row r="167" ht="19" customHeight="1">
      <x:c r="A167" t="str">
        <x:v>République centrafricaine</x:v>
      </x:c>
      <x:c r="B167" t="str">
        <x:v>CF</x:v>
      </x:c>
      <x:c r="C167" s="20" t="n">
        <x:f>IF(O167="Complet",SUM(M167:N167),"")</x:f>
        <x:v>139</x:v>
      </x:c>
      <x:c r="D167" s="20" t="n">
        <x:v>31</x:v>
      </x:c>
      <x:c r="E167" s="20" t="n">
        <x:v>0</x:v>
      </x:c>
      <x:c r="F167" s="18"/>
      <x:c r="G167" s="20" t="n">
        <x:v>170</x:v>
      </x:c>
      <x:c r="H167" s="20"/>
      <x:c r="I167"/>
      <x:c r="J167"/>
      <x:c r="K167" s="20" t="str">
        <x:f>IF(AND(ISNUMBER(H167),ISNUMBER(C167),C167&gt;0,I167&lt;&gt;"non précisée"),H167/C167,"")</x:f>
      </x:c>
      <x:c r="L167" s="22"/>
      <x:c r="M167" s="20" t="n">
        <x:v>139</x:v>
      </x:c>
      <x:c r="N167" s="20"/>
      <x:c r="O167" t="str">
        <x:v>Complet</x:v>
      </x:c>
      <x:c r="P167"/>
      <x:c r="Q167" t="str">
        <x:v>Sans organe local élu</x:v>
      </x:c>
      <x:c r="R167" t="str">
        <x:v>État membre de l’ONU</x:v>
      </x:c>
      <x:c r="S167"/>
    </x:row>
    <x:row r="168" ht="19" customHeight="1">
      <x:c r="A168" s="17" t="str">
        <x:v>République dominicaine</x:v>
      </x:c>
      <x:c r="B168" s="17" t="str">
        <x:v>DO</x:v>
      </x:c>
      <x:c r="C168" s="21" t="n">
        <x:f>IF(O168="Complet",SUM(M168:N168),"")</x:f>
        <x:v>222</x:v>
      </x:c>
      <x:c r="D168" s="21" t="n">
        <x:v>21</x:v>
      </x:c>
      <x:c r="E168" s="21" t="n">
        <x:v>1898</x:v>
      </x:c>
      <x:c r="F168" s="19"/>
      <x:c r="G168" s="21" t="n">
        <x:v>84</x:v>
      </x:c>
      <x:c r="H168" s="21"/>
      <x:c r="I168" s="17"/>
      <x:c r="J168" s="17"/>
      <x:c r="K168" s="21" t="str">
        <x:f>IF(AND(ISNUMBER(H168),ISNUMBER(C168),C168&gt;0,I168&lt;&gt;"non précisée"),H168/C168,"")</x:f>
      </x:c>
      <x:c r="L168" s="23"/>
      <x:c r="M168" s="21" t="n">
        <x:v>190</x:v>
      </x:c>
      <x:c r="N168" s="21" t="n">
        <x:v>32</x:v>
      </x:c>
      <x:c r="O168" s="17" t="str">
        <x:v>Complet</x:v>
      </x:c>
      <x:c r="P168" s="17" t="n">
        <x:v>2024</x:v>
      </x:c>
      <x:c r="Q168" s="17" t="str">
        <x:v>Effectif publié</x:v>
      </x:c>
      <x:c r="R168" s="17" t="str">
        <x:v>État membre de l’ONU</x:v>
      </x:c>
      <x:c r="S168" s="17"/>
    </x:row>
    <x:row r="169" ht="19" customHeight="1">
      <x:c r="A169" t="str">
        <x:v>Roumanie</x:v>
      </x:c>
      <x:c r="B169" t="str">
        <x:v>RO</x:v>
      </x:c>
      <x:c r="C169" s="20" t="n">
        <x:f>IF(O169="Complet",SUM(M169:N169),"")</x:f>
        <x:v>463</x:v>
      </x:c>
      <x:c r="D169" s="20" t="n">
        <x:v>15</x:v>
      </x:c>
      <x:c r="E169" s="20" t="n">
        <x:v>41504</x:v>
      </x:c>
      <x:c r="F169" s="18" t="n">
        <x:v>0.373</x:v>
      </x:c>
      <x:c r="G169" s="20" t="n">
        <x:v>70</x:v>
      </x:c>
      <x:c r="H169" s="20"/>
      <x:c r="I169"/>
      <x:c r="J169"/>
      <x:c r="K169" s="20" t="str">
        <x:f>IF(AND(ISNUMBER(H169),ISNUMBER(C169),C169&gt;0,I169&lt;&gt;"non précisée"),H169/C169,"")</x:f>
      </x:c>
      <x:c r="L169" s="22"/>
      <x:c r="M169" s="20" t="n">
        <x:v>330</x:v>
      </x:c>
      <x:c r="N169" s="20" t="n">
        <x:v>133</x:v>
      </x:c>
      <x:c r="O169" t="str">
        <x:v>Complet</x:v>
      </x:c>
      <x:c r="P169" t="n">
        <x:v>2020</x:v>
      </x:c>
      <x:c r="Q169" t="str">
        <x:v>Effectif publié</x:v>
      </x:c>
      <x:c r="R169" t="str">
        <x:v>État membre de l’ONU</x:v>
      </x:c>
      <x:c r="S169"/>
    </x:row>
    <x:row r="170" ht="19" customHeight="1">
      <x:c r="A170" s="17" t="str">
        <x:v>Royaume-Uni</x:v>
      </x:c>
      <x:c r="B170" s="17" t="str">
        <x:v>GB</x:v>
      </x:c>
      <x:c r="C170" s="21" t="n">
        <x:f>IF(O170="Complet",SUM(M170:N170),"")</x:f>
        <x:v>1402</x:v>
      </x:c>
      <x:c r="D170" s="21" t="n">
        <x:v>18</x:v>
      </x:c>
      <x:c r="E170" s="21" t="n">
        <x:v>16629</x:v>
      </x:c>
      <x:c r="F170" s="19" t="n">
        <x:v>0.304</x:v>
      </x:c>
      <x:c r="G170" s="21" t="n">
        <x:v>41</x:v>
      </x:c>
      <x:c r="H170" s="21" t="n">
        <x:v>20000000</x:v>
      </x:c>
      <x:c r="I170" s="17" t="str">
        <x:v>non précisée</x:v>
      </x:c>
      <x:c r="J170" s="17" t="str">
        <x:v>plus de</x:v>
      </x:c>
      <x:c r="K170" s="21" t="str">
        <x:f>IF(AND(ISNUMBER(H170),ISNUMBER(C170),C170&gt;0,I170&lt;&gt;"non précisée"),H170/C170,"")</x:f>
      </x:c>
      <x:c r="L170" s="23" t="n">
        <x:v>46043</x:v>
      </x:c>
      <x:c r="M170" s="21" t="n">
        <x:v>649</x:v>
      </x:c>
      <x:c r="N170" s="21" t="n">
        <x:v>753</x:v>
      </x:c>
      <x:c r="O170" s="17" t="str">
        <x:v>Complet</x:v>
      </x:c>
      <x:c r="P170" s="17" t="n">
        <x:v>2022</x:v>
      </x:c>
      <x:c r="Q170" s="17" t="str">
        <x:v>Effectif publié</x:v>
      </x:c>
      <x:c r="R170" s="17" t="str">
        <x:v>État membre de l’ONU</x:v>
      </x:c>
      <x:c r="S170" s="17" t="str">
        <x:v>OpenAI</x:v>
      </x:c>
    </x:row>
    <x:row r="171" ht="19" customHeight="1">
      <x:c r="A171" t="str">
        <x:v>Russie</x:v>
      </x:c>
      <x:c r="B171" t="str">
        <x:v>RU</x:v>
      </x:c>
      <x:c r="C171" s="20" t="n">
        <x:f>IF(O171="Complet",SUM(M171:N171),"")</x:f>
        <x:v>599</x:v>
      </x:c>
      <x:c r="D171" s="20" t="n">
        <x:v>21</x:v>
      </x:c>
      <x:c r="E171" s="20"/>
      <x:c r="F171" s="18"/>
      <x:c r="G171" s="20"/>
      <x:c r="H171" s="20"/>
      <x:c r="I171"/>
      <x:c r="J171"/>
      <x:c r="K171" s="20" t="str">
        <x:f>IF(AND(ISNUMBER(H171),ISNUMBER(C171),C171&gt;0,I171&lt;&gt;"non précisée"),H171/C171,"")</x:f>
      </x:c>
      <x:c r="L171" s="22"/>
      <x:c r="M171" s="20" t="n">
        <x:v>435</x:v>
      </x:c>
      <x:c r="N171" s="20" t="n">
        <x:v>164</x:v>
      </x:c>
      <x:c r="O171" t="str">
        <x:v>Complet</x:v>
      </x:c>
      <x:c r="P171"/>
      <x:c r="Q171" t="str">
        <x:v>Non documenté</x:v>
      </x:c>
      <x:c r="R171" t="str">
        <x:v>État membre de l’ONU</x:v>
      </x:c>
      <x:c r="S171"/>
    </x:row>
    <x:row r="172" ht="19" customHeight="1">
      <x:c r="A172" s="17" t="str">
        <x:v>Rwanda</x:v>
      </x:c>
      <x:c r="B172" s="17" t="str">
        <x:v>RW</x:v>
      </x:c>
      <x:c r="C172" s="21" t="n">
        <x:f>IF(O172="Complet",SUM(M172:N172),"")</x:f>
        <x:v>106</x:v>
      </x:c>
      <x:c r="D172" s="21" t="n">
        <x:v>19</x:v>
      </x:c>
      <x:c r="E172" s="21" t="n">
        <x:v>468</x:v>
      </x:c>
      <x:c r="F172" s="19"/>
      <x:c r="G172" s="21" t="n">
        <x:v>141</x:v>
      </x:c>
      <x:c r="H172" s="21"/>
      <x:c r="I172" s="17"/>
      <x:c r="J172" s="17"/>
      <x:c r="K172" s="21" t="str">
        <x:f>IF(AND(ISNUMBER(H172),ISNUMBER(C172),C172&gt;0,I172&lt;&gt;"non précisée"),H172/C172,"")</x:f>
      </x:c>
      <x:c r="L172" s="23"/>
      <x:c r="M172" s="21" t="n">
        <x:v>80</x:v>
      </x:c>
      <x:c r="N172" s="21" t="n">
        <x:v>26</x:v>
      </x:c>
      <x:c r="O172" s="17" t="str">
        <x:v>Complet</x:v>
      </x:c>
      <x:c r="P172" s="17" t="n">
        <x:v>2021</x:v>
      </x:c>
      <x:c r="Q172" s="17" t="str">
        <x:v>Effectif publié</x:v>
      </x:c>
      <x:c r="R172" s="17" t="str">
        <x:v>État membre de l’ONU</x:v>
      </x:c>
      <x:c r="S172" s="17"/>
    </x:row>
    <x:row r="173" ht="19" customHeight="1">
      <x:c r="A173" t="str">
        <x:v>Saint-Christophe-et-Niévès</x:v>
      </x:c>
      <x:c r="B173" t="str">
        <x:v>KN</x:v>
      </x:c>
      <x:c r="C173" s="20" t="n">
        <x:f>IF(O173="Complet",SUM(M173:N173),"")</x:f>
        <x:v>16</x:v>
      </x:c>
      <x:c r="D173" s="20" t="n">
        <x:v>8</x:v>
      </x:c>
      <x:c r="E173" s="20" t="n">
        <x:v>0</x:v>
      </x:c>
      <x:c r="F173" s="18"/>
      <x:c r="G173" s="20"/>
      <x:c r="H173" s="20"/>
      <x:c r="I173"/>
      <x:c r="J173"/>
      <x:c r="K173" s="20" t="str">
        <x:f>IF(AND(ISNUMBER(H173),ISNUMBER(C173),C173&gt;0,I173&lt;&gt;"non précisée"),H173/C173,"")</x:f>
      </x:c>
      <x:c r="L173" s="22"/>
      <x:c r="M173" s="20" t="n">
        <x:v>16</x:v>
      </x:c>
      <x:c r="N173" s="20"/>
      <x:c r="O173" t="str">
        <x:v>Complet</x:v>
      </x:c>
      <x:c r="P173"/>
      <x:c r="Q173" t="str">
        <x:v>Sans organe local élu</x:v>
      </x:c>
      <x:c r="R173" t="str">
        <x:v>État membre de l’ONU</x:v>
      </x:c>
      <x:c r="S173"/>
    </x:row>
    <x:row r="174" ht="19" customHeight="1">
      <x:c r="A174" s="17" t="str">
        <x:v>Saint-Marin</x:v>
      </x:c>
      <x:c r="B174" s="17" t="str">
        <x:v>SM</x:v>
      </x:c>
      <x:c r="C174" s="21" t="n">
        <x:f>IF(O174="Complet",SUM(M174:N174),"")</x:f>
        <x:v>60</x:v>
      </x:c>
      <x:c r="D174" s="21" t="n">
        <x:v>10</x:v>
      </x:c>
      <x:c r="E174" s="21" t="n">
        <x:v>0</x:v>
      </x:c>
      <x:c r="F174" s="19"/>
      <x:c r="G174" s="21"/>
      <x:c r="H174" s="21"/>
      <x:c r="I174" s="17"/>
      <x:c r="J174" s="17"/>
      <x:c r="K174" s="21" t="str">
        <x:f>IF(AND(ISNUMBER(H174),ISNUMBER(C174),C174&gt;0,I174&lt;&gt;"non précisée"),H174/C174,"")</x:f>
      </x:c>
      <x:c r="L174" s="23"/>
      <x:c r="M174" s="21" t="n">
        <x:v>60</x:v>
      </x:c>
      <x:c r="N174" s="21"/>
      <x:c r="O174" s="17" t="str">
        <x:v>Complet</x:v>
      </x:c>
      <x:c r="P174" s="17"/>
      <x:c r="Q174" s="17" t="str">
        <x:v>Sans organe local élu</x:v>
      </x:c>
      <x:c r="R174" s="17" t="str">
        <x:v>État membre de l’ONU</x:v>
      </x:c>
      <x:c r="S174" s="17"/>
    </x:row>
    <x:row r="175" ht="19" customHeight="1">
      <x:c r="A175" t="str">
        <x:v>Saint-Vincent-et-les Grenadines</x:v>
      </x:c>
      <x:c r="B175" t="str">
        <x:v>VC</x:v>
      </x:c>
      <x:c r="C175" s="20" t="n">
        <x:f>IF(O175="Complet",SUM(M175:N175),"")</x:f>
        <x:v>23</x:v>
      </x:c>
      <x:c r="D175" s="20" t="n">
        <x:v>14</x:v>
      </x:c>
      <x:c r="E175" s="20" t="n">
        <x:v>0</x:v>
      </x:c>
      <x:c r="F175" s="18"/>
      <x:c r="G175" s="20"/>
      <x:c r="H175" s="20"/>
      <x:c r="I175"/>
      <x:c r="J175"/>
      <x:c r="K175" s="20" t="str">
        <x:f>IF(AND(ISNUMBER(H175),ISNUMBER(C175),C175&gt;0,I175&lt;&gt;"non précisée"),H175/C175,"")</x:f>
      </x:c>
      <x:c r="L175" s="22"/>
      <x:c r="M175" s="20" t="n">
        <x:v>23</x:v>
      </x:c>
      <x:c r="N175" s="20"/>
      <x:c r="O175" t="str">
        <x:v>Complet</x:v>
      </x:c>
      <x:c r="P175"/>
      <x:c r="Q175" t="str">
        <x:v>Sans organe local élu</x:v>
      </x:c>
      <x:c r="R175" t="str">
        <x:v>État membre de l’ONU</x:v>
      </x:c>
      <x:c r="S175"/>
    </x:row>
    <x:row r="176" ht="19" customHeight="1">
      <x:c r="A176" s="17" t="str">
        <x:v>Sainte-Lucie</x:v>
      </x:c>
      <x:c r="B176" s="17" t="str">
        <x:v>LC</x:v>
      </x:c>
      <x:c r="C176" s="21" t="n">
        <x:f>IF(O176="Complet",SUM(M176:N176),"")</x:f>
        <x:v>30</x:v>
      </x:c>
      <x:c r="D176" s="21" t="n">
        <x:v>13</x:v>
      </x:c>
      <x:c r="E176" s="21" t="n">
        <x:v>0</x:v>
      </x:c>
      <x:c r="F176" s="19"/>
      <x:c r="G176" s="21"/>
      <x:c r="H176" s="21"/>
      <x:c r="I176" s="17"/>
      <x:c r="J176" s="17"/>
      <x:c r="K176" s="21" t="str">
        <x:f>IF(AND(ISNUMBER(H176),ISNUMBER(C176),C176&gt;0,I176&lt;&gt;"non précisée"),H176/C176,"")</x:f>
      </x:c>
      <x:c r="L176" s="23"/>
      <x:c r="M176" s="21" t="n">
        <x:v>19</x:v>
      </x:c>
      <x:c r="N176" s="21" t="n">
        <x:v>11</x:v>
      </x:c>
      <x:c r="O176" s="17" t="str">
        <x:v>Complet</x:v>
      </x:c>
      <x:c r="P176" s="17"/>
      <x:c r="Q176" s="17" t="str">
        <x:v>Sans organe local élu</x:v>
      </x:c>
      <x:c r="R176" s="17" t="str">
        <x:v>État membre de l’ONU</x:v>
      </x:c>
      <x:c r="S176" s="17"/>
    </x:row>
    <x:row r="177" ht="19" customHeight="1">
      <x:c r="A177" t="str">
        <x:v>Salvador</x:v>
      </x:c>
      <x:c r="B177" t="str">
        <x:v>SV</x:v>
      </x:c>
      <x:c r="C177" s="20" t="n">
        <x:f>IF(O177="Complet",SUM(M177:N177),"")</x:f>
        <x:v>60</x:v>
      </x:c>
      <x:c r="D177" s="20" t="n">
        <x:v>16</x:v>
      </x:c>
      <x:c r="E177" s="20" t="n">
        <x:v>2996</x:v>
      </x:c>
      <x:c r="F177" s="18"/>
      <x:c r="G177" s="20" t="n">
        <x:v>109</x:v>
      </x:c>
      <x:c r="H177" s="20"/>
      <x:c r="I177"/>
      <x:c r="J177"/>
      <x:c r="K177" s="20" t="str">
        <x:f>IF(AND(ISNUMBER(H177),ISNUMBER(C177),C177&gt;0,I177&lt;&gt;"non précisée"),H177/C177,"")</x:f>
      </x:c>
      <x:c r="L177" s="22"/>
      <x:c r="M177" s="20" t="n">
        <x:v>60</x:v>
      </x:c>
      <x:c r="N177" s="20"/>
      <x:c r="O177" t="str">
        <x:v>Complet</x:v>
      </x:c>
      <x:c r="P177" t="n">
        <x:v>2021</x:v>
      </x:c>
      <x:c r="Q177" t="str">
        <x:v>Effectif publié</x:v>
      </x:c>
      <x:c r="R177" t="str">
        <x:v>État membre de l’ONU</x:v>
      </x:c>
      <x:c r="S177"/>
    </x:row>
    <x:row r="178" ht="19" customHeight="1">
      <x:c r="A178" s="17" t="str">
        <x:v>Samoa</x:v>
      </x:c>
      <x:c r="B178" s="17" t="str">
        <x:v>WS</x:v>
      </x:c>
      <x:c r="C178" s="21" t="n">
        <x:f>IF(O178="Complet",SUM(M178:N178),"")</x:f>
        <x:v>51</x:v>
      </x:c>
      <x:c r="D178" s="21" t="n">
        <x:v>15</x:v>
      </x:c>
      <x:c r="E178" s="21" t="n">
        <x:v>0</x:v>
      </x:c>
      <x:c r="F178" s="19"/>
      <x:c r="G178" s="21"/>
      <x:c r="H178" s="21"/>
      <x:c r="I178" s="17"/>
      <x:c r="J178" s="17"/>
      <x:c r="K178" s="21" t="str">
        <x:f>IF(AND(ISNUMBER(H178),ISNUMBER(C178),C178&gt;0,I178&lt;&gt;"non précisée"),H178/C178,"")</x:f>
      </x:c>
      <x:c r="L178" s="23"/>
      <x:c r="M178" s="21" t="n">
        <x:v>51</x:v>
      </x:c>
      <x:c r="N178" s="21"/>
      <x:c r="O178" s="17" t="str">
        <x:v>Complet</x:v>
      </x:c>
      <x:c r="P178" s="17"/>
      <x:c r="Q178" s="17" t="str">
        <x:v>Sans organe local élu</x:v>
      </x:c>
      <x:c r="R178" s="17" t="str">
        <x:v>État membre de l’ONU</x:v>
      </x:c>
      <x:c r="S178" s="17"/>
    </x:row>
    <x:row r="179" ht="19" customHeight="1">
      <x:c r="A179" t="str">
        <x:v>Samoa américaines</x:v>
      </x:c>
      <x:c r="B179" t="str">
        <x:v>AS</x:v>
      </x:c>
      <x:c r="C179" s="20" t="str">
        <x:f>IF(O179="Complet",SUM(M179:N179),"")</x:f>
      </x:c>
      <x:c r="D179" s="20"/>
      <x:c r="E179" s="20" t="n">
        <x:v>0</x:v>
      </x:c>
      <x:c r="F179" s="18"/>
      <x:c r="G179" s="20"/>
      <x:c r="H179" s="20"/>
      <x:c r="I179"/>
      <x:c r="J179"/>
      <x:c r="K179" s="20" t="str">
        <x:f>IF(AND(ISNUMBER(H179),ISNUMBER(C179),C179&gt;0,I179&lt;&gt;"non précisée"),H179/C179,"")</x:f>
      </x:c>
      <x:c r="L179" s="22"/>
      <x:c r="M179" s="20"/>
      <x:c r="N179" s="20"/>
      <x:c r="O179" t="str">
        <x:v>Hors répertoire</x:v>
      </x:c>
      <x:c r="P179"/>
      <x:c r="Q179" t="str">
        <x:v>Sans organe local élu</x:v>
      </x:c>
      <x:c r="R179" t="str">
        <x:v>Autre pays ou territoire</x:v>
      </x:c>
      <x:c r="S179"/>
    </x:row>
    <x:row r="180" ht="19" customHeight="1">
      <x:c r="A180" s="17" t="str">
        <x:v>Sao Tomé-et-Principe</x:v>
      </x:c>
      <x:c r="B180" s="17" t="str">
        <x:v>ST</x:v>
      </x:c>
      <x:c r="C180" s="21" t="n">
        <x:f>IF(O180="Complet",SUM(M180:N180),"")</x:f>
        <x:v>55</x:v>
      </x:c>
      <x:c r="D180" s="21" t="n">
        <x:v>10</x:v>
      </x:c>
      <x:c r="E180" s="21" t="n">
        <x:v>67</x:v>
      </x:c>
      <x:c r="F180" s="19"/>
      <x:c r="G180" s="21"/>
      <x:c r="H180" s="21"/>
      <x:c r="I180" s="17"/>
      <x:c r="J180" s="17"/>
      <x:c r="K180" s="21" t="str">
        <x:f>IF(AND(ISNUMBER(H180),ISNUMBER(C180),C180&gt;0,I180&lt;&gt;"non précisée"),H180/C180,"")</x:f>
      </x:c>
      <x:c r="L180" s="23"/>
      <x:c r="M180" s="21" t="n">
        <x:v>55</x:v>
      </x:c>
      <x:c r="N180" s="21"/>
      <x:c r="O180" s="17" t="str">
        <x:v>Complet</x:v>
      </x:c>
      <x:c r="P180" s="17" t="n">
        <x:v>2022</x:v>
      </x:c>
      <x:c r="Q180" s="17" t="str">
        <x:v>Effectif publié</x:v>
      </x:c>
      <x:c r="R180" s="17" t="str">
        <x:v>État membre de l’ONU</x:v>
      </x:c>
      <x:c r="S180" s="17"/>
    </x:row>
    <x:row r="181" ht="19" customHeight="1">
      <x:c r="A181" t="str">
        <x:v>Sénégal</x:v>
      </x:c>
      <x:c r="B181" t="str">
        <x:v>SN</x:v>
      </x:c>
      <x:c r="C181" s="20" t="n">
        <x:f>IF(O181="Complet",SUM(M181:N181),"")</x:f>
        <x:v>165</x:v>
      </x:c>
      <x:c r="D181" s="20" t="n">
        <x:v>25</x:v>
      </x:c>
      <x:c r="E181" s="20" t="n">
        <x:v>29450</x:v>
      </x:c>
      <x:c r="F181" s="18"/>
      <x:c r="G181" s="20" t="n">
        <x:v>135</x:v>
      </x:c>
      <x:c r="H181" s="20"/>
      <x:c r="I181"/>
      <x:c r="J181"/>
      <x:c r="K181" s="20" t="str">
        <x:f>IF(AND(ISNUMBER(H181),ISNUMBER(C181),C181&gt;0,I181&lt;&gt;"non précisée"),H181/C181,"")</x:f>
      </x:c>
      <x:c r="L181" s="22"/>
      <x:c r="M181" s="20" t="n">
        <x:v>165</x:v>
      </x:c>
      <x:c r="N181" s="20"/>
      <x:c r="O181" t="str">
        <x:v>Complet</x:v>
      </x:c>
      <x:c r="P181" t="n">
        <x:v>2022</x:v>
      </x:c>
      <x:c r="Q181" t="str">
        <x:v>Effectif publié</x:v>
      </x:c>
      <x:c r="R181" t="str">
        <x:v>État membre de l’ONU</x:v>
      </x:c>
      <x:c r="S181"/>
    </x:row>
    <x:row r="182" ht="19" customHeight="1">
      <x:c r="A182" s="17" t="str">
        <x:v>Serbie</x:v>
      </x:c>
      <x:c r="B182" s="17" t="str">
        <x:v>RS</x:v>
      </x:c>
      <x:c r="C182" s="21" t="n">
        <x:f>IF(O182="Complet",SUM(M182:N182),"")</x:f>
        <x:v>250</x:v>
      </x:c>
      <x:c r="D182" s="21" t="n">
        <x:v>25</x:v>
      </x:c>
      <x:c r="E182" s="21" t="n">
        <x:v>6137</x:v>
      </x:c>
      <x:c r="F182" s="19" t="n">
        <x:v>0.511</x:v>
      </x:c>
      <x:c r="G182" s="21" t="n">
        <x:v>52</x:v>
      </x:c>
      <x:c r="H182" s="21"/>
      <x:c r="I182" s="17"/>
      <x:c r="J182" s="17"/>
      <x:c r="K182" s="21" t="str">
        <x:f>IF(AND(ISNUMBER(H182),ISNUMBER(C182),C182&gt;0,I182&lt;&gt;"non précisée"),H182/C182,"")</x:f>
      </x:c>
      <x:c r="L182" s="23"/>
      <x:c r="M182" s="21" t="n">
        <x:v>250</x:v>
      </x:c>
      <x:c r="N182" s="21"/>
      <x:c r="O182" s="17" t="str">
        <x:v>Complet</x:v>
      </x:c>
      <x:c r="P182" s="17" t="n">
        <x:v>2023</x:v>
      </x:c>
      <x:c r="Q182" s="17" t="str">
        <x:v>Effectif publié</x:v>
      </x:c>
      <x:c r="R182" s="17" t="str">
        <x:v>État membre de l’ONU</x:v>
      </x:c>
      <x:c r="S182" s="17"/>
    </x:row>
    <x:row r="183" ht="19" customHeight="1">
      <x:c r="A183" t="str">
        <x:v>Seychelles</x:v>
      </x:c>
      <x:c r="B183" t="str">
        <x:v>SC</x:v>
      </x:c>
      <x:c r="C183" s="20" t="n">
        <x:f>IF(O183="Complet",SUM(M183:N183),"")</x:f>
        <x:v>34</x:v>
      </x:c>
      <x:c r="D183" s="20" t="n">
        <x:v>16</x:v>
      </x:c>
      <x:c r="E183" s="20" t="n">
        <x:v>0</x:v>
      </x:c>
      <x:c r="F183" s="18"/>
      <x:c r="G183" s="20"/>
      <x:c r="H183" s="20"/>
      <x:c r="I183"/>
      <x:c r="J183"/>
      <x:c r="K183" s="20" t="str">
        <x:f>IF(AND(ISNUMBER(H183),ISNUMBER(C183),C183&gt;0,I183&lt;&gt;"non précisée"),H183/C183,"")</x:f>
      </x:c>
      <x:c r="L183" s="22"/>
      <x:c r="M183" s="20" t="n">
        <x:v>34</x:v>
      </x:c>
      <x:c r="N183" s="20"/>
      <x:c r="O183" t="str">
        <x:v>Complet</x:v>
      </x:c>
      <x:c r="P183"/>
      <x:c r="Q183" t="str">
        <x:v>Sans organe local élu</x:v>
      </x:c>
      <x:c r="R183" t="str">
        <x:v>État membre de l’ONU</x:v>
      </x:c>
      <x:c r="S183"/>
    </x:row>
    <x:row r="184" ht="19" customHeight="1">
      <x:c r="A184" s="17" t="str">
        <x:v>Sierra Leone</x:v>
      </x:c>
      <x:c r="B184" s="17" t="str">
        <x:v>SL</x:v>
      </x:c>
      <x:c r="C184" s="21" t="n">
        <x:f>IF(O184="Complet",SUM(M184:N184),"")</x:f>
        <x:v>149</x:v>
      </x:c>
      <x:c r="D184" s="21" t="n">
        <x:v>27</x:v>
      </x:c>
      <x:c r="E184" s="21" t="n">
        <x:v>504</x:v>
      </x:c>
      <x:c r="F184" s="19"/>
      <x:c r="G184" s="21" t="n">
        <x:v>157</x:v>
      </x:c>
      <x:c r="H184" s="21"/>
      <x:c r="I184" s="17"/>
      <x:c r="J184" s="17"/>
      <x:c r="K184" s="21" t="str">
        <x:f>IF(AND(ISNUMBER(H184),ISNUMBER(C184),C184&gt;0,I184&lt;&gt;"non précisée"),H184/C184,"")</x:f>
      </x:c>
      <x:c r="L184" s="23"/>
      <x:c r="M184" s="21" t="n">
        <x:v>149</x:v>
      </x:c>
      <x:c r="N184" s="21"/>
      <x:c r="O184" s="17" t="str">
        <x:v>Complet</x:v>
      </x:c>
      <x:c r="P184" s="17" t="n">
        <x:v>2023</x:v>
      </x:c>
      <x:c r="Q184" s="17" t="str">
        <x:v>Effectif publié</x:v>
      </x:c>
      <x:c r="R184" s="17" t="str">
        <x:v>État membre de l’ONU</x:v>
      </x:c>
      <x:c r="S184" s="17"/>
    </x:row>
    <x:row r="185" ht="19" customHeight="1">
      <x:c r="A185" t="str">
        <x:v>Singapour</x:v>
      </x:c>
      <x:c r="B185" t="str">
        <x:v>SG</x:v>
      </x:c>
      <x:c r="C185" s="20" t="n">
        <x:f>IF(O185="Complet",SUM(M185:N185),"")</x:f>
        <x:v>99</x:v>
      </x:c>
      <x:c r="D185" s="20" t="n">
        <x:v>15</x:v>
      </x:c>
      <x:c r="E185" s="20" t="n">
        <x:v>0</x:v>
      </x:c>
      <x:c r="F185" s="18" t="n">
        <x:v>0.48700000000000004</x:v>
      </x:c>
      <x:c r="G185" s="20" t="n">
        <x:v>2</x:v>
      </x:c>
      <x:c r="H185" s="20"/>
      <x:c r="I185"/>
      <x:c r="J185"/>
      <x:c r="K185" s="20" t="str">
        <x:f>IF(AND(ISNUMBER(H185),ISNUMBER(C185),C185&gt;0,I185&lt;&gt;"non précisée"),H185/C185,"")</x:f>
      </x:c>
      <x:c r="L185" s="22"/>
      <x:c r="M185" s="20" t="n">
        <x:v>99</x:v>
      </x:c>
      <x:c r="N185" s="20"/>
      <x:c r="O185" t="str">
        <x:v>Complet</x:v>
      </x:c>
      <x:c r="P185"/>
      <x:c r="Q185" t="str">
        <x:v>Sans organe local élu</x:v>
      </x:c>
      <x:c r="R185" t="str">
        <x:v>État membre de l’ONU</x:v>
      </x:c>
      <x:c r="S185"/>
    </x:row>
    <x:row r="186" ht="19" customHeight="1">
      <x:c r="A186" s="17" t="str">
        <x:v>Slovaquie</x:v>
      </x:c>
      <x:c r="B186" s="17" t="str">
        <x:v>SK</x:v>
      </x:c>
      <x:c r="C186" s="21" t="n">
        <x:f>IF(O186="Complet",SUM(M186:N186),"")</x:f>
        <x:v>150</x:v>
      </x:c>
      <x:c r="D186" s="21" t="n">
        <x:v>15</x:v>
      </x:c>
      <x:c r="E186" s="21" t="n">
        <x:v>20967</x:v>
      </x:c>
      <x:c r="F186" s="19"/>
      <x:c r="G186" s="21" t="n">
        <x:v>60</x:v>
      </x:c>
      <x:c r="H186" s="21"/>
      <x:c r="I186" s="17"/>
      <x:c r="J186" s="17"/>
      <x:c r="K186" s="21" t="str">
        <x:f>IF(AND(ISNUMBER(H186),ISNUMBER(C186),C186&gt;0,I186&lt;&gt;"non précisée"),H186/C186,"")</x:f>
      </x:c>
      <x:c r="L186" s="23"/>
      <x:c r="M186" s="21" t="n">
        <x:v>150</x:v>
      </x:c>
      <x:c r="N186" s="21"/>
      <x:c r="O186" s="17" t="str">
        <x:v>Complet</x:v>
      </x:c>
      <x:c r="P186" s="17" t="n">
        <x:v>2022</x:v>
      </x:c>
      <x:c r="Q186" s="17" t="str">
        <x:v>Effectif publié</x:v>
      </x:c>
      <x:c r="R186" s="17" t="str">
        <x:v>État membre de l’ONU</x:v>
      </x:c>
      <x:c r="S186" s="17"/>
    </x:row>
    <x:row r="187" ht="19" customHeight="1">
      <x:c r="A187" t="str">
        <x:v>Slovénie</x:v>
      </x:c>
      <x:c r="B187" t="str">
        <x:v>SI</x:v>
      </x:c>
      <x:c r="C187" s="20" t="n">
        <x:f>IF(O187="Complet",SUM(M187:N187),"")</x:f>
        <x:v>130</x:v>
      </x:c>
      <x:c r="D187" s="20" t="n">
        <x:v>19</x:v>
      </x:c>
      <x:c r="E187" s="20" t="n">
        <x:v>3377</x:v>
      </x:c>
      <x:c r="F187" s="18"/>
      <x:c r="G187" s="20" t="n">
        <x:v>20</x:v>
      </x:c>
      <x:c r="H187" s="20"/>
      <x:c r="I187"/>
      <x:c r="J187"/>
      <x:c r="K187" s="20" t="str">
        <x:f>IF(AND(ISNUMBER(H187),ISNUMBER(C187),C187&gt;0,I187&lt;&gt;"non précisée"),H187/C187,"")</x:f>
      </x:c>
      <x:c r="L187" s="22"/>
      <x:c r="M187" s="20" t="n">
        <x:v>90</x:v>
      </x:c>
      <x:c r="N187" s="20" t="n">
        <x:v>40</x:v>
      </x:c>
      <x:c r="O187" t="str">
        <x:v>Complet</x:v>
      </x:c>
      <x:c r="P187" t="n">
        <x:v>2022</x:v>
      </x:c>
      <x:c r="Q187" t="str">
        <x:v>Effectif publié</x:v>
      </x:c>
      <x:c r="R187" t="str">
        <x:v>État membre de l’ONU</x:v>
      </x:c>
      <x:c r="S187"/>
    </x:row>
    <x:row r="188" ht="19" customHeight="1">
      <x:c r="A188" s="17" t="str">
        <x:v>Somalie</x:v>
      </x:c>
      <x:c r="B188" s="17" t="str">
        <x:v>SO</x:v>
      </x:c>
      <x:c r="C188" s="21" t="n">
        <x:f>IF(O188="Complet",SUM(M188:N188),"")</x:f>
        <x:v>328</x:v>
      </x:c>
      <x:c r="D188" s="21" t="n">
        <x:v>25</x:v>
      </x:c>
      <x:c r="E188" s="21" t="n">
        <x:v>0</x:v>
      </x:c>
      <x:c r="F188" s="19"/>
      <x:c r="G188" s="21" t="n">
        <x:v>133</x:v>
      </x:c>
      <x:c r="H188" s="21"/>
      <x:c r="I188" s="17"/>
      <x:c r="J188" s="17"/>
      <x:c r="K188" s="21" t="str">
        <x:f>IF(AND(ISNUMBER(H188),ISNUMBER(C188),C188&gt;0,I188&lt;&gt;"non précisée"),H188/C188,"")</x:f>
      </x:c>
      <x:c r="L188" s="23"/>
      <x:c r="M188" s="21" t="n">
        <x:v>274</x:v>
      </x:c>
      <x:c r="N188" s="21" t="n">
        <x:v>54</x:v>
      </x:c>
      <x:c r="O188" s="17" t="str">
        <x:v>Complet</x:v>
      </x:c>
      <x:c r="P188" s="17"/>
      <x:c r="Q188" s="17" t="str">
        <x:v>Sans organe local élu</x:v>
      </x:c>
      <x:c r="R188" s="17" t="str">
        <x:v>État membre de l’ONU</x:v>
      </x:c>
      <x:c r="S188" s="17"/>
    </x:row>
    <x:row r="189" ht="19" customHeight="1">
      <x:c r="A189" t="str">
        <x:v>Soudan</x:v>
      </x:c>
      <x:c r="B189" t="str">
        <x:v>SD</x:v>
      </x:c>
      <x:c r="C189" s="20" t="str">
        <x:f>IF(O189="Complet",SUM(M189:N189),"")</x:f>
      </x:c>
      <x:c r="D189" s="20" t="n">
        <x:v>21</x:v>
      </x:c>
      <x:c r="E189" s="20" t="n">
        <x:v>0</x:v>
      </x:c>
      <x:c r="F189" s="18"/>
      <x:c r="G189" s="20" t="n">
        <x:v>167</x:v>
      </x:c>
      <x:c r="H189" s="20"/>
      <x:c r="I189"/>
      <x:c r="J189"/>
      <x:c r="K189" s="20" t="str">
        <x:f>IF(AND(ISNUMBER(H189),ISNUMBER(C189),C189&gt;0,I189&lt;&gt;"non précisée"),H189/C189,"")</x:f>
      </x:c>
      <x:c r="L189" s="22"/>
      <x:c r="M189" s="20"/>
      <x:c r="N189" s="20"/>
      <x:c r="O189" t="str">
        <x:v>Suspendu selon l’UIP</x:v>
      </x:c>
      <x:c r="P189"/>
      <x:c r="Q189" t="str">
        <x:v>Sans organe local élu</x:v>
      </x:c>
      <x:c r="R189" t="str">
        <x:v>État membre de l’ONU</x:v>
      </x:c>
      <x:c r="S189"/>
    </x:row>
    <x:row r="190" ht="19" customHeight="1">
      <x:c r="A190" s="17" t="str">
        <x:v>Soudan du Sud</x:v>
      </x:c>
      <x:c r="B190" s="17" t="str">
        <x:v>SS</x:v>
      </x:c>
      <x:c r="C190" s="21" t="n">
        <x:f>IF(O190="Complet",SUM(M190:N190),"")</x:f>
        <x:v>634</x:v>
      </x:c>
      <x:c r="D190" s="21" t="n">
        <x:v>34</x:v>
      </x:c>
      <x:c r="E190" s="21" t="n">
        <x:v>0</x:v>
      </x:c>
      <x:c r="F190" s="19"/>
      <x:c r="G190" s="21" t="n">
        <x:v>173</x:v>
      </x:c>
      <x:c r="H190" s="21"/>
      <x:c r="I190" s="17"/>
      <x:c r="J190" s="17"/>
      <x:c r="K190" s="21" t="str">
        <x:f>IF(AND(ISNUMBER(H190),ISNUMBER(C190),C190&gt;0,I190&lt;&gt;"non précisée"),H190/C190,"")</x:f>
      </x:c>
      <x:c r="L190" s="23"/>
      <x:c r="M190" s="21" t="n">
        <x:v>550</x:v>
      </x:c>
      <x:c r="N190" s="21" t="n">
        <x:v>84</x:v>
      </x:c>
      <x:c r="O190" s="17" t="str">
        <x:v>Complet</x:v>
      </x:c>
      <x:c r="P190" s="17"/>
      <x:c r="Q190" s="17" t="str">
        <x:v>Sans organe local élu</x:v>
      </x:c>
      <x:c r="R190" s="17" t="str">
        <x:v>État membre de l’ONU</x:v>
      </x:c>
      <x:c r="S190" s="17"/>
    </x:row>
    <x:row r="191" ht="19" customHeight="1">
      <x:c r="A191" t="str">
        <x:v>Sri Lanka</x:v>
      </x:c>
      <x:c r="B191" t="str">
        <x:v>LK</x:v>
      </x:c>
      <x:c r="C191" s="20" t="n">
        <x:f>IF(O191="Complet",SUM(M191:N191),"")</x:f>
        <x:v>225</x:v>
      </x:c>
      <x:c r="D191" s="20" t="n">
        <x:v>23</x:v>
      </x:c>
      <x:c r="E191" s="20" t="n">
        <x:v>5067</x:v>
      </x:c>
      <x:c r="F191" s="18"/>
      <x:c r="G191" s="20" t="n">
        <x:v>111</x:v>
      </x:c>
      <x:c r="H191" s="20"/>
      <x:c r="I191"/>
      <x:c r="J191"/>
      <x:c r="K191" s="20" t="str">
        <x:f>IF(AND(ISNUMBER(H191),ISNUMBER(C191),C191&gt;0,I191&lt;&gt;"non précisée"),H191/C191,"")</x:f>
      </x:c>
      <x:c r="L191" s="22"/>
      <x:c r="M191" s="20" t="n">
        <x:v>225</x:v>
      </x:c>
      <x:c r="N191" s="20"/>
      <x:c r="O191" t="str">
        <x:v>Complet</x:v>
      </x:c>
      <x:c r="P191" t="n">
        <x:v>2018</x:v>
      </x:c>
      <x:c r="Q191" t="str">
        <x:v>Effectif publié</x:v>
      </x:c>
      <x:c r="R191" t="str">
        <x:v>État membre de l’ONU</x:v>
      </x:c>
      <x:c r="S191"/>
    </x:row>
    <x:row r="192" ht="19" customHeight="1">
      <x:c r="A192" s="17" t="str">
        <x:v>Suède</x:v>
      </x:c>
      <x:c r="B192" s="17" t="str">
        <x:v>SE</x:v>
      </x:c>
      <x:c r="C192" s="21" t="n">
        <x:f>IF(O192="Complet",SUM(M192:N192),"")</x:f>
        <x:v>349</x:v>
      </x:c>
      <x:c r="D192" s="21" t="n">
        <x:v>23</x:v>
      </x:c>
      <x:c r="E192" s="21" t="n">
        <x:v>14317</x:v>
      </x:c>
      <x:c r="F192" s="19" t="n">
        <x:v>0.336</x:v>
      </x:c>
      <x:c r="G192" s="21" t="n">
        <x:v>18</x:v>
      </x:c>
      <x:c r="H192" s="21"/>
      <x:c r="I192" s="17"/>
      <x:c r="J192" s="17"/>
      <x:c r="K192" s="21" t="str">
        <x:f>IF(AND(ISNUMBER(H192),ISNUMBER(C192),C192&gt;0,I192&lt;&gt;"non précisée"),H192/C192,"")</x:f>
      </x:c>
      <x:c r="L192" s="23"/>
      <x:c r="M192" s="21" t="n">
        <x:v>349</x:v>
      </x:c>
      <x:c r="N192" s="21"/>
      <x:c r="O192" s="17" t="str">
        <x:v>Complet</x:v>
      </x:c>
      <x:c r="P192" s="17" t="n">
        <x:v>2022</x:v>
      </x:c>
      <x:c r="Q192" s="17" t="str">
        <x:v>Effectif publié</x:v>
      </x:c>
      <x:c r="R192" s="17" t="str">
        <x:v>État membre de l’ONU</x:v>
      </x:c>
      <x:c r="S192" s="17"/>
    </x:row>
    <x:row r="193" ht="19" customHeight="1">
      <x:c r="A193" t="str">
        <x:v>Suisse</x:v>
      </x:c>
      <x:c r="B193" t="str">
        <x:v>CH</x:v>
      </x:c>
      <x:c r="C193" s="20" t="n">
        <x:f>IF(O193="Complet",SUM(M193:N193),"")</x:f>
        <x:v>246</x:v>
      </x:c>
      <x:c r="D193" s="20" t="n">
        <x:v>7</x:v>
      </x:c>
      <x:c r="E193" s="20" t="n">
        <x:v>5145</x:v>
      </x:c>
      <x:c r="F193" s="18" t="n">
        <x:v>0.397</x:v>
      </x:c>
      <x:c r="G193" s="20" t="n">
        <x:v>12</x:v>
      </x:c>
      <x:c r="H193" s="20"/>
      <x:c r="I193"/>
      <x:c r="J193"/>
      <x:c r="K193" s="20" t="str">
        <x:f>IF(AND(ISNUMBER(H193),ISNUMBER(C193),C193&gt;0,I193&lt;&gt;"non précisée"),H193/C193,"")</x:f>
      </x:c>
      <x:c r="L193" s="22"/>
      <x:c r="M193" s="20" t="n">
        <x:v>200</x:v>
      </x:c>
      <x:c r="N193" s="20" t="n">
        <x:v>46</x:v>
      </x:c>
      <x:c r="O193" t="str">
        <x:v>Complet</x:v>
      </x:c>
      <x:c r="P193" t="n">
        <x:v>2024</x:v>
      </x:c>
      <x:c r="Q193" t="str">
        <x:v>Effectif publié</x:v>
      </x:c>
      <x:c r="R193" t="str">
        <x:v>État membre de l’ONU</x:v>
      </x:c>
      <x:c r="S193"/>
    </x:row>
    <x:row r="194" ht="19" customHeight="1">
      <x:c r="A194" s="17" t="str">
        <x:v>Suriname</x:v>
      </x:c>
      <x:c r="B194" s="17" t="str">
        <x:v>SR</x:v>
      </x:c>
      <x:c r="C194" s="21" t="n">
        <x:f>IF(O194="Complet",SUM(M194:N194),"")</x:f>
        <x:v>51</x:v>
      </x:c>
      <x:c r="D194" s="21" t="n">
        <x:v>17</x:v>
      </x:c>
      <x:c r="E194" s="21" t="n">
        <x:v>118</x:v>
      </x:c>
      <x:c r="F194" s="19"/>
      <x:c r="G194" s="21" t="n">
        <x:v>92</x:v>
      </x:c>
      <x:c r="H194" s="21"/>
      <x:c r="I194" s="17"/>
      <x:c r="J194" s="17"/>
      <x:c r="K194" s="21" t="str">
        <x:f>IF(AND(ISNUMBER(H194),ISNUMBER(C194),C194&gt;0,I194&lt;&gt;"non précisée"),H194/C194,"")</x:f>
      </x:c>
      <x:c r="L194" s="23"/>
      <x:c r="M194" s="21" t="n">
        <x:v>51</x:v>
      </x:c>
      <x:c r="N194" s="21"/>
      <x:c r="O194" s="17" t="str">
        <x:v>Complet</x:v>
      </x:c>
      <x:c r="P194" s="17" t="n">
        <x:v>2020</x:v>
      </x:c>
      <x:c r="Q194" s="17" t="str">
        <x:v>Effectif publié</x:v>
      </x:c>
      <x:c r="R194" s="17" t="str">
        <x:v>État membre de l’ONU</x:v>
      </x:c>
      <x:c r="S194" s="17"/>
    </x:row>
    <x:row r="195" ht="19" customHeight="1">
      <x:c r="A195" t="str">
        <x:v>Syrie</x:v>
      </x:c>
      <x:c r="B195" t="str">
        <x:v>SY</x:v>
      </x:c>
      <x:c r="C195" s="20" t="n">
        <x:f>IF(O195="Complet",SUM(M195:N195),"")</x:f>
        <x:v>206</x:v>
      </x:c>
      <x:c r="D195" s="20" t="n">
        <x:v>23</x:v>
      </x:c>
      <x:c r="E195" s="20" t="n">
        <x:v>16141</x:v>
      </x:c>
      <x:c r="F195" s="18"/>
      <x:c r="G195" s="20"/>
      <x:c r="H195" s="20"/>
      <x:c r="I195"/>
      <x:c r="J195"/>
      <x:c r="K195" s="20" t="str">
        <x:f>IF(AND(ISNUMBER(H195),ISNUMBER(C195),C195&gt;0,I195&lt;&gt;"non précisée"),H195/C195,"")</x:f>
      </x:c>
      <x:c r="L195" s="22"/>
      <x:c r="M195" s="20" t="n">
        <x:v>206</x:v>
      </x:c>
      <x:c r="N195" s="20"/>
      <x:c r="O195" t="str">
        <x:v>Complet</x:v>
      </x:c>
      <x:c r="P195" t="n">
        <x:v>2018</x:v>
      </x:c>
      <x:c r="Q195" t="str">
        <x:v>Effectif publié</x:v>
      </x:c>
      <x:c r="R195" t="str">
        <x:v>État membre de l’ONU</x:v>
      </x:c>
      <x:c r="S195"/>
    </x:row>
    <x:row r="196" ht="19" customHeight="1">
      <x:c r="A196" s="17" t="str">
        <x:v>Tadjikistan</x:v>
      </x:c>
      <x:c r="B196" s="17" t="str">
        <x:v>TJ</x:v>
      </x:c>
      <x:c r="C196" s="21" t="n">
        <x:f>IF(O196="Complet",SUM(M196:N196),"")</x:f>
        <x:v>93</x:v>
      </x:c>
      <x:c r="D196" s="21" t="n">
        <x:v>14</x:v>
      </x:c>
      <x:c r="E196" s="21"/>
      <x:c r="F196" s="19"/>
      <x:c r="G196" s="21" t="n">
        <x:v>128</x:v>
      </x:c>
      <x:c r="H196" s="21"/>
      <x:c r="I196" s="17"/>
      <x:c r="J196" s="17"/>
      <x:c r="K196" s="21" t="str">
        <x:f>IF(AND(ISNUMBER(H196),ISNUMBER(C196),C196&gt;0,I196&lt;&gt;"non précisée"),H196/C196,"")</x:f>
      </x:c>
      <x:c r="L196" s="23"/>
      <x:c r="M196" s="21" t="n">
        <x:v>62</x:v>
      </x:c>
      <x:c r="N196" s="21" t="n">
        <x:v>31</x:v>
      </x:c>
      <x:c r="O196" s="17" t="str">
        <x:v>Complet</x:v>
      </x:c>
      <x:c r="P196" s="17"/>
      <x:c r="Q196" s="17" t="str">
        <x:v>Non documenté</x:v>
      </x:c>
      <x:c r="R196" s="17" t="str">
        <x:v>État membre de l’ONU</x:v>
      </x:c>
      <x:c r="S196" s="17"/>
    </x:row>
    <x:row r="197" ht="19" customHeight="1">
      <x:c r="A197" t="str">
        <x:v>Taïwan</x:v>
      </x:c>
      <x:c r="B197" t="str">
        <x:v>TW</x:v>
      </x:c>
      <x:c r="C197" s="20" t="str">
        <x:f>IF(O197="Complet",SUM(M197:N197),"")</x:f>
      </x:c>
      <x:c r="D197" s="20"/>
      <x:c r="E197" s="20"/>
      <x:c r="F197" s="18" t="n">
        <x:v>0.293</x:v>
      </x:c>
      <x:c r="G197" s="20" t="n">
        <x:v>67</x:v>
      </x:c>
      <x:c r="H197" s="20"/>
      <x:c r="I197"/>
      <x:c r="J197"/>
      <x:c r="K197" s="20" t="str">
        <x:f>IF(AND(ISNUMBER(H197),ISNUMBER(C197),C197&gt;0,I197&lt;&gt;"non précisée"),H197/C197,"")</x:f>
      </x:c>
      <x:c r="L197" s="22"/>
      <x:c r="M197" s="20"/>
      <x:c r="N197" s="20"/>
      <x:c r="O197" t="str">
        <x:v>Hors répertoire</x:v>
      </x:c>
      <x:c r="P197"/>
      <x:c r="Q197" t="str">
        <x:v>Non documenté</x:v>
      </x:c>
      <x:c r="R197" t="str">
        <x:v>Autre pays ou territoire</x:v>
      </x:c>
      <x:c r="S197"/>
    </x:row>
    <x:row r="198" ht="19" customHeight="1">
      <x:c r="A198" s="17" t="str">
        <x:v>Tanzanie</x:v>
      </x:c>
      <x:c r="B198" s="17" t="str">
        <x:v>TZ</x:v>
      </x:c>
      <x:c r="C198" s="21" t="n">
        <x:f>IF(O198="Complet",SUM(M198:N198),"")</x:f>
        <x:v>391</x:v>
      </x:c>
      <x:c r="D198" s="21" t="n">
        <x:v>23</x:v>
      </x:c>
      <x:c r="E198" s="21" t="n">
        <x:v>5326</x:v>
      </x:c>
      <x:c r="F198" s="19"/>
      <x:c r="G198" s="21" t="n">
        <x:v>152</x:v>
      </x:c>
      <x:c r="H198" s="21"/>
      <x:c r="I198" s="17"/>
      <x:c r="J198" s="17"/>
      <x:c r="K198" s="21" t="str">
        <x:f>IF(AND(ISNUMBER(H198),ISNUMBER(C198),C198&gt;0,I198&lt;&gt;"non précisée"),H198/C198,"")</x:f>
      </x:c>
      <x:c r="L198" s="23"/>
      <x:c r="M198" s="21" t="n">
        <x:v>391</x:v>
      </x:c>
      <x:c r="N198" s="21"/>
      <x:c r="O198" s="17" t="str">
        <x:v>Complet</x:v>
      </x:c>
      <x:c r="P198" s="17" t="n">
        <x:v>2020</x:v>
      </x:c>
      <x:c r="Q198" s="17" t="str">
        <x:v>Effectif publié</x:v>
      </x:c>
      <x:c r="R198" s="17" t="str">
        <x:v>État membre de l’ONU</x:v>
      </x:c>
      <x:c r="S198" s="17"/>
    </x:row>
    <x:row r="199" ht="19" customHeight="1">
      <x:c r="A199" t="str">
        <x:v>Tchad</x:v>
      </x:c>
      <x:c r="B199" t="str">
        <x:v>TD</x:v>
      </x:c>
      <x:c r="C199" s="20" t="n">
        <x:f>IF(O199="Complet",SUM(M199:N199),"")</x:f>
        <x:v>257</x:v>
      </x:c>
      <x:c r="D199" s="20" t="n">
        <x:v>25</x:v>
      </x:c>
      <x:c r="E199" s="20"/>
      <x:c r="F199" s="18"/>
      <x:c r="G199" s="20" t="n">
        <x:v>171</x:v>
      </x:c>
      <x:c r="H199" s="20"/>
      <x:c r="I199"/>
      <x:c r="J199"/>
      <x:c r="K199" s="20" t="str">
        <x:f>IF(AND(ISNUMBER(H199),ISNUMBER(C199),C199&gt;0,I199&lt;&gt;"non précisée"),H199/C199,"")</x:f>
      </x:c>
      <x:c r="L199" s="22"/>
      <x:c r="M199" s="20" t="n">
        <x:v>188</x:v>
      </x:c>
      <x:c r="N199" s="20" t="n">
        <x:v>69</x:v>
      </x:c>
      <x:c r="O199" t="str">
        <x:v>Complet</x:v>
      </x:c>
      <x:c r="P199"/>
      <x:c r="Q199" t="str">
        <x:v>Non documenté</x:v>
      </x:c>
      <x:c r="R199" t="str">
        <x:v>État membre de l’ONU</x:v>
      </x:c>
      <x:c r="S199"/>
    </x:row>
    <x:row r="200" ht="19" customHeight="1">
      <x:c r="A200" s="17" t="str">
        <x:v>Tchéquie</x:v>
      </x:c>
      <x:c r="B200" s="17" t="str">
        <x:v>CZ</x:v>
      </x:c>
      <x:c r="C200" s="21" t="n">
        <x:f>IF(O200="Complet",SUM(M200:N200),"")</x:f>
        <x:v>280</x:v>
      </x:c>
      <x:c r="D200" s="21" t="n">
        <x:v>14</x:v>
      </x:c>
      <x:c r="E200" s="21" t="n">
        <x:v>61780</x:v>
      </x:c>
      <x:c r="F200" s="19" t="n">
        <x:v>0.319</x:v>
      </x:c>
      <x:c r="G200" s="21" t="n">
        <x:v>39</x:v>
      </x:c>
      <x:c r="H200" s="21"/>
      <x:c r="I200" s="17"/>
      <x:c r="J200" s="17"/>
      <x:c r="K200" s="21" t="str">
        <x:f>IF(AND(ISNUMBER(H200),ISNUMBER(C200),C200&gt;0,I200&lt;&gt;"non précisée"),H200/C200,"")</x:f>
      </x:c>
      <x:c r="L200" s="23"/>
      <x:c r="M200" s="21" t="n">
        <x:v>200</x:v>
      </x:c>
      <x:c r="N200" s="21" t="n">
        <x:v>80</x:v>
      </x:c>
      <x:c r="O200" s="17" t="str">
        <x:v>Complet</x:v>
      </x:c>
      <x:c r="P200" s="17" t="n">
        <x:v>2022</x:v>
      </x:c>
      <x:c r="Q200" s="17" t="str">
        <x:v>Effectif publié</x:v>
      </x:c>
      <x:c r="R200" s="17" t="str">
        <x:v>État membre de l’ONU</x:v>
      </x:c>
      <x:c r="S200" s="17"/>
    </x:row>
    <x:row r="201" ht="19" customHeight="1">
      <x:c r="A201" t="str">
        <x:v>Territoires palestiniens</x:v>
      </x:c>
      <x:c r="B201" t="str">
        <x:v>PS</x:v>
      </x:c>
      <x:c r="C201" s="20" t="str">
        <x:f>IF(O201="Complet",SUM(M201:N201),"")</x:f>
      </x:c>
      <x:c r="D201" s="20"/>
      <x:c r="E201" s="20" t="n">
        <x:v>4069</x:v>
      </x:c>
      <x:c r="F201" s="18"/>
      <x:c r="G201" s="20" t="n">
        <x:v>90</x:v>
      </x:c>
      <x:c r="H201" s="20"/>
      <x:c r="I201"/>
      <x:c r="J201"/>
      <x:c r="K201" s="20" t="str">
        <x:f>IF(AND(ISNUMBER(H201),ISNUMBER(C201),C201&gt;0,I201&lt;&gt;"non précisée"),H201/C201,"")</x:f>
      </x:c>
      <x:c r="L201" s="22"/>
      <x:c r="M201" s="20"/>
      <x:c r="N201" s="20"/>
      <x:c r="O201" t="str">
        <x:v>Hors répertoire</x:v>
      </x:c>
      <x:c r="P201" t="n">
        <x:v>2022</x:v>
      </x:c>
      <x:c r="Q201" t="str">
        <x:v>Effectif publié</x:v>
      </x:c>
      <x:c r="R201" t="str">
        <x:v>État observateur de l’ONU</x:v>
      </x:c>
      <x:c r="S201"/>
    </x:row>
    <x:row r="202" ht="19" customHeight="1">
      <x:c r="A202" s="17" t="str">
        <x:v>Thaïlande</x:v>
      </x:c>
      <x:c r="B202" s="17" t="str">
        <x:v>TH</x:v>
      </x:c>
      <x:c r="C202" s="21" t="n">
        <x:f>IF(O202="Complet",SUM(M202:N202),"")</x:f>
        <x:v>700</x:v>
      </x:c>
      <x:c r="D202" s="21" t="n">
        <x:v>19</x:v>
      </x:c>
      <x:c r="E202" s="21" t="n">
        <x:v>87757</x:v>
      </x:c>
      <x:c r="F202" s="19" t="n">
        <x:v>0.341</x:v>
      </x:c>
      <x:c r="G202" s="21" t="n">
        <x:v>106</x:v>
      </x:c>
      <x:c r="H202" s="21"/>
      <x:c r="I202" s="17"/>
      <x:c r="J202" s="17"/>
      <x:c r="K202" s="21" t="str">
        <x:f>IF(AND(ISNUMBER(H202),ISNUMBER(C202),C202&gt;0,I202&lt;&gt;"non précisée"),H202/C202,"")</x:f>
      </x:c>
      <x:c r="L202" s="23"/>
      <x:c r="M202" s="21" t="n">
        <x:v>500</x:v>
      </x:c>
      <x:c r="N202" s="21" t="n">
        <x:v>200</x:v>
      </x:c>
      <x:c r="O202" s="17" t="str">
        <x:v>Complet</x:v>
      </x:c>
      <x:c r="P202" s="17" t="n">
        <x:v>2023</x:v>
      </x:c>
      <x:c r="Q202" s="17" t="str">
        <x:v>Effectif publié</x:v>
      </x:c>
      <x:c r="R202" s="17" t="str">
        <x:v>État membre de l’ONU</x:v>
      </x:c>
      <x:c r="S202" s="17"/>
    </x:row>
    <x:row r="203" ht="19" customHeight="1">
      <x:c r="A203" t="str">
        <x:v>Timor oriental</x:v>
      </x:c>
      <x:c r="B203" t="str">
        <x:v>TL</x:v>
      </x:c>
      <x:c r="C203" s="20" t="n">
        <x:f>IF(O203="Complet",SUM(M203:N203),"")</x:f>
        <x:v>65</x:v>
      </x:c>
      <x:c r="D203" s="20" t="n">
        <x:v>20</x:v>
      </x:c>
      <x:c r="E203" s="20" t="n">
        <x:v>2764</x:v>
      </x:c>
      <x:c r="F203" s="18"/>
      <x:c r="G203" s="20" t="n">
        <x:v>139</x:v>
      </x:c>
      <x:c r="H203" s="20"/>
      <x:c r="I203"/>
      <x:c r="J203"/>
      <x:c r="K203" s="20" t="str">
        <x:f>IF(AND(ISNUMBER(H203),ISNUMBER(C203),C203&gt;0,I203&lt;&gt;"non précisée"),H203/C203,"")</x:f>
      </x:c>
      <x:c r="L203" s="22"/>
      <x:c r="M203" s="20" t="n">
        <x:v>65</x:v>
      </x:c>
      <x:c r="N203" s="20"/>
      <x:c r="O203" t="str">
        <x:v>Complet</x:v>
      </x:c>
      <x:c r="P203" t="n">
        <x:v>2023</x:v>
      </x:c>
      <x:c r="Q203" t="str">
        <x:v>Effectif publié</x:v>
      </x:c>
      <x:c r="R203" t="str">
        <x:v>État membre de l’ONU</x:v>
      </x:c>
      <x:c r="S203"/>
    </x:row>
    <x:row r="204" ht="19" customHeight="1">
      <x:c r="A204" s="17" t="str">
        <x:v>Togo</x:v>
      </x:c>
      <x:c r="B204" s="17" t="str">
        <x:v>TG</x:v>
      </x:c>
      <x:c r="C204" s="21" t="n">
        <x:f>IF(O204="Complet",SUM(M204:N204),"")</x:f>
        <x:v>170</x:v>
      </x:c>
      <x:c r="D204" s="21" t="n">
        <x:v>18</x:v>
      </x:c>
      <x:c r="E204" s="21" t="n">
        <x:v>1706</x:v>
      </x:c>
      <x:c r="F204" s="19"/>
      <x:c r="G204" s="21" t="n">
        <x:v>154</x:v>
      </x:c>
      <x:c r="H204" s="21"/>
      <x:c r="I204" s="17"/>
      <x:c r="J204" s="17"/>
      <x:c r="K204" s="21" t="str">
        <x:f>IF(AND(ISNUMBER(H204),ISNUMBER(C204),C204&gt;0,I204&lt;&gt;"non précisée"),H204/C204,"")</x:f>
      </x:c>
      <x:c r="L204" s="23"/>
      <x:c r="M204" s="21" t="n">
        <x:v>111</x:v>
      </x:c>
      <x:c r="N204" s="21" t="n">
        <x:v>59</x:v>
      </x:c>
      <x:c r="O204" s="17" t="str">
        <x:v>Complet</x:v>
      </x:c>
      <x:c r="P204" s="17" t="n">
        <x:v>2024</x:v>
      </x:c>
      <x:c r="Q204" s="17" t="str">
        <x:v>Effectif publié</x:v>
      </x:c>
      <x:c r="R204" s="17" t="str">
        <x:v>État membre de l’ONU</x:v>
      </x:c>
      <x:c r="S204" s="17"/>
    </x:row>
    <x:row r="205" ht="19" customHeight="1">
      <x:c r="A205" t="str">
        <x:v>Tonga</x:v>
      </x:c>
      <x:c r="B205" t="str">
        <x:v>TO</x:v>
      </x:c>
      <x:c r="C205" s="20" t="n">
        <x:f>IF(O205="Complet",SUM(M205:N205),"")</x:f>
        <x:v>29</x:v>
      </x:c>
      <x:c r="D205" s="20" t="n">
        <x:v>11</x:v>
      </x:c>
      <x:c r="E205" s="20" t="n">
        <x:v>0</x:v>
      </x:c>
      <x:c r="F205" s="18"/>
      <x:c r="G205" s="20"/>
      <x:c r="H205" s="20"/>
      <x:c r="I205"/>
      <x:c r="J205"/>
      <x:c r="K205" s="20" t="str">
        <x:f>IF(AND(ISNUMBER(H205),ISNUMBER(C205),C205&gt;0,I205&lt;&gt;"non précisée"),H205/C205,"")</x:f>
      </x:c>
      <x:c r="L205" s="22"/>
      <x:c r="M205" s="20" t="n">
        <x:v>29</x:v>
      </x:c>
      <x:c r="N205" s="20"/>
      <x:c r="O205" t="str">
        <x:v>Complet</x:v>
      </x:c>
      <x:c r="P205"/>
      <x:c r="Q205" t="str">
        <x:v>Sans organe local élu</x:v>
      </x:c>
      <x:c r="R205" t="str">
        <x:v>État membre de l’ONU</x:v>
      </x:c>
      <x:c r="S205"/>
    </x:row>
    <x:row r="206" ht="19" customHeight="1">
      <x:c r="A206" s="17" t="str">
        <x:v>Trinité-et-Tobago</x:v>
      </x:c>
      <x:c r="B206" s="17" t="str">
        <x:v>TT</x:v>
      </x:c>
      <x:c r="C206" s="21" t="n">
        <x:f>IF(O206="Complet",SUM(M206:N206),"")</x:f>
        <x:v>73</x:v>
      </x:c>
      <x:c r="D206" s="21" t="n">
        <x:v>23</x:v>
      </x:c>
      <x:c r="E206" s="21" t="n">
        <x:v>156</x:v>
      </x:c>
      <x:c r="F206" s="19"/>
      <x:c r="G206" s="21" t="n">
        <x:v>94</x:v>
      </x:c>
      <x:c r="H206" s="21"/>
      <x:c r="I206" s="17"/>
      <x:c r="J206" s="17"/>
      <x:c r="K206" s="21" t="str">
        <x:f>IF(AND(ISNUMBER(H206),ISNUMBER(C206),C206&gt;0,I206&lt;&gt;"non précisée"),H206/C206,"")</x:f>
      </x:c>
      <x:c r="L206" s="23"/>
      <x:c r="M206" s="21" t="n">
        <x:v>42</x:v>
      </x:c>
      <x:c r="N206" s="21" t="n">
        <x:v>31</x:v>
      </x:c>
      <x:c r="O206" s="17" t="str">
        <x:v>Complet</x:v>
      </x:c>
      <x:c r="P206" s="17" t="n">
        <x:v>2023</x:v>
      </x:c>
      <x:c r="Q206" s="17" t="str">
        <x:v>Effectif publié</x:v>
      </x:c>
      <x:c r="R206" s="17" t="str">
        <x:v>État membre de l’ONU</x:v>
      </x:c>
      <x:c r="S206" s="17"/>
    </x:row>
    <x:row r="207" ht="19" customHeight="1">
      <x:c r="A207" t="str">
        <x:v>Tunisie</x:v>
      </x:c>
      <x:c r="B207" t="str">
        <x:v>TN</x:v>
      </x:c>
      <x:c r="C207" s="20" t="n">
        <x:f>IF(O207="Complet",SUM(M207:N207),"")</x:f>
        <x:v>229</x:v>
      </x:c>
      <x:c r="D207" s="20" t="n">
        <x:v>24</x:v>
      </x:c>
      <x:c r="E207" s="20" t="n">
        <x:v>7212</x:v>
      </x:c>
      <x:c r="F207" s="18"/>
      <x:c r="G207" s="20" t="n">
        <x:v>91</x:v>
      </x:c>
      <x:c r="H207" s="20"/>
      <x:c r="I207"/>
      <x:c r="J207"/>
      <x:c r="K207" s="20" t="str">
        <x:f>IF(AND(ISNUMBER(H207),ISNUMBER(C207),C207&gt;0,I207&lt;&gt;"non précisée"),H207/C207,"")</x:f>
      </x:c>
      <x:c r="L207" s="22"/>
      <x:c r="M207" s="20" t="n">
        <x:v>152</x:v>
      </x:c>
      <x:c r="N207" s="20" t="n">
        <x:v>77</x:v>
      </x:c>
      <x:c r="O207" t="str">
        <x:v>Complet</x:v>
      </x:c>
      <x:c r="P207" t="n">
        <x:v>2018</x:v>
      </x:c>
      <x:c r="Q207" t="str">
        <x:v>Effectif publié</x:v>
      </x:c>
      <x:c r="R207" t="str">
        <x:v>État membre de l’ONU</x:v>
      </x:c>
      <x:c r="S207"/>
    </x:row>
    <x:row r="208" ht="19" customHeight="1">
      <x:c r="A208" s="17" t="str">
        <x:v>Turkménistan</x:v>
      </x:c>
      <x:c r="B208" s="17" t="str">
        <x:v>TM</x:v>
      </x:c>
      <x:c r="C208" s="21" t="n">
        <x:f>IF(O208="Complet",SUM(M208:N208),"")</x:f>
        <x:v>122</x:v>
      </x:c>
      <x:c r="D208" s="21" t="n">
        <x:v>20</x:v>
      </x:c>
      <x:c r="E208" s="21" t="n">
        <x:v>5900</x:v>
      </x:c>
      <x:c r="F208" s="19"/>
      <x:c r="G208" s="21"/>
      <x:c r="H208" s="21"/>
      <x:c r="I208" s="17"/>
      <x:c r="J208" s="17"/>
      <x:c r="K208" s="21" t="str">
        <x:f>IF(AND(ISNUMBER(H208),ISNUMBER(C208),C208&gt;0,I208&lt;&gt;"non précisée"),H208/C208,"")</x:f>
      </x:c>
      <x:c r="L208" s="23"/>
      <x:c r="M208" s="21" t="n">
        <x:v>122</x:v>
      </x:c>
      <x:c r="N208" s="21"/>
      <x:c r="O208" s="17" t="str">
        <x:v>Complet</x:v>
      </x:c>
      <x:c r="P208" s="17" t="n">
        <x:v>2018</x:v>
      </x:c>
      <x:c r="Q208" s="17" t="str">
        <x:v>Effectif publié</x:v>
      </x:c>
      <x:c r="R208" s="17" t="str">
        <x:v>État membre de l’ONU</x:v>
      </x:c>
      <x:c r="S208" s="17"/>
    </x:row>
    <x:row r="209" ht="19" customHeight="1">
      <x:c r="A209" t="str">
        <x:v>Turquie</x:v>
      </x:c>
      <x:c r="B209" t="str">
        <x:v>TR</x:v>
      </x:c>
      <x:c r="C209" s="20" t="n">
        <x:f>IF(O209="Complet",SUM(M209:N209),"")</x:f>
        <x:v>592</x:v>
      </x:c>
      <x:c r="D209" s="20" t="n">
        <x:v>17</x:v>
      </x:c>
      <x:c r="E209" s="20" t="n">
        <x:v>23675</x:v>
      </x:c>
      <x:c r="F209" s="18" t="n">
        <x:v>0.517</x:v>
      </x:c>
      <x:c r="G209" s="20" t="n">
        <x:v>77</x:v>
      </x:c>
      <x:c r="H209" s="20"/>
      <x:c r="I209"/>
      <x:c r="J209"/>
      <x:c r="K209" s="20" t="str">
        <x:f>IF(AND(ISNUMBER(H209),ISNUMBER(C209),C209&gt;0,I209&lt;&gt;"non précisée"),H209/C209,"")</x:f>
      </x:c>
      <x:c r="L209" s="22"/>
      <x:c r="M209" s="20" t="n">
        <x:v>592</x:v>
      </x:c>
      <x:c r="N209" s="20"/>
      <x:c r="O209" t="str">
        <x:v>Complet</x:v>
      </x:c>
      <x:c r="P209" t="n">
        <x:v>2024</x:v>
      </x:c>
      <x:c r="Q209" t="str">
        <x:v>Effectif publié</x:v>
      </x:c>
      <x:c r="R209" t="str">
        <x:v>État membre de l’ONU</x:v>
      </x:c>
      <x:c r="S209"/>
    </x:row>
    <x:row r="210" ht="19" customHeight="1">
      <x:c r="A210" s="17" t="str">
        <x:v>Tuvalu</x:v>
      </x:c>
      <x:c r="B210" s="17" t="str">
        <x:v>TV</x:v>
      </x:c>
      <x:c r="C210" s="21" t="n">
        <x:f>IF(O210="Complet",SUM(M210:N210),"")</x:f>
        <x:v>16</x:v>
      </x:c>
      <x:c r="D210" s="21" t="n">
        <x:v>9</x:v>
      </x:c>
      <x:c r="E210" s="21" t="n">
        <x:v>48</x:v>
      </x:c>
      <x:c r="F210" s="19"/>
      <x:c r="G210" s="21"/>
      <x:c r="H210" s="21"/>
      <x:c r="I210" s="17"/>
      <x:c r="J210" s="17"/>
      <x:c r="K210" s="21" t="str">
        <x:f>IF(AND(ISNUMBER(H210),ISNUMBER(C210),C210&gt;0,I210&lt;&gt;"non précisée"),H210/C210,"")</x:f>
      </x:c>
      <x:c r="L210" s="23"/>
      <x:c r="M210" s="21" t="n">
        <x:v>16</x:v>
      </x:c>
      <x:c r="N210" s="21"/>
      <x:c r="O210" s="17" t="str">
        <x:v>Complet</x:v>
      </x:c>
      <x:c r="P210" s="17" t="n">
        <x:v>2024</x:v>
      </x:c>
      <x:c r="Q210" s="17" t="str">
        <x:v>Effectif publié</x:v>
      </x:c>
      <x:c r="R210" s="17" t="str">
        <x:v>État membre de l’ONU</x:v>
      </x:c>
      <x:c r="S210" s="17"/>
    </x:row>
    <x:row r="211" ht="19" customHeight="1">
      <x:c r="A211" t="str">
        <x:v>Ukraine</x:v>
      </x:c>
      <x:c r="B211" t="str">
        <x:v>UA</x:v>
      </x:c>
      <x:c r="C211" s="20" t="n">
        <x:f>IF(O211="Complet",SUM(M211:N211),"")</x:f>
        <x:v>393</x:v>
      </x:c>
      <x:c r="D211" s="20" t="n">
        <x:v>15</x:v>
      </x:c>
      <x:c r="E211" s="20" t="n">
        <x:v>12834</x:v>
      </x:c>
      <x:c r="F211" s="18"/>
      <x:c r="G211" s="20" t="n">
        <x:v>89</x:v>
      </x:c>
      <x:c r="H211" s="20"/>
      <x:c r="I211"/>
      <x:c r="J211"/>
      <x:c r="K211" s="20" t="str">
        <x:f>IF(AND(ISNUMBER(H211),ISNUMBER(C211),C211&gt;0,I211&lt;&gt;"non précisée"),H211/C211,"")</x:f>
      </x:c>
      <x:c r="L211" s="22"/>
      <x:c r="M211" s="20" t="n">
        <x:v>393</x:v>
      </x:c>
      <x:c r="N211" s="20"/>
      <x:c r="O211" t="str">
        <x:v>Complet</x:v>
      </x:c>
      <x:c r="P211" t="n">
        <x:v>2020</x:v>
      </x:c>
      <x:c r="Q211" t="str">
        <x:v>Effectif publié</x:v>
      </x:c>
      <x:c r="R211" t="str">
        <x:v>État membre de l’ONU</x:v>
      </x:c>
      <x:c r="S211"/>
    </x:row>
    <x:row r="212" ht="19" customHeight="1">
      <x:c r="A212" s="17" t="str">
        <x:v>Uruguay</x:v>
      </x:c>
      <x:c r="B212" s="17" t="str">
        <x:v>UY</x:v>
      </x:c>
      <x:c r="C212" s="21" t="n">
        <x:f>IF(O212="Complet",SUM(M212:N212),"")</x:f>
        <x:v>130</x:v>
      </x:c>
      <x:c r="D212" s="21" t="n">
        <x:v>14</x:v>
      </x:c>
      <x:c r="E212" s="21" t="n">
        <x:v>1184</x:v>
      </x:c>
      <x:c r="F212" s="19"/>
      <x:c r="G212" s="21" t="n">
        <x:v>43</x:v>
      </x:c>
      <x:c r="H212" s="21"/>
      <x:c r="I212" s="17"/>
      <x:c r="J212" s="17"/>
      <x:c r="K212" s="21" t="str">
        <x:f>IF(AND(ISNUMBER(H212),ISNUMBER(C212),C212&gt;0,I212&lt;&gt;"non précisée"),H212/C212,"")</x:f>
      </x:c>
      <x:c r="L212" s="23"/>
      <x:c r="M212" s="21" t="n">
        <x:v>99</x:v>
      </x:c>
      <x:c r="N212" s="21" t="n">
        <x:v>31</x:v>
      </x:c>
      <x:c r="O212" s="17" t="str">
        <x:v>Complet</x:v>
      </x:c>
      <x:c r="P212" s="17" t="n">
        <x:v>2020</x:v>
      </x:c>
      <x:c r="Q212" s="17" t="str">
        <x:v>Effectif publié</x:v>
      </x:c>
      <x:c r="R212" s="17" t="str">
        <x:v>État membre de l’ONU</x:v>
      </x:c>
      <x:c r="S212" s="17"/>
    </x:row>
    <x:row r="213" ht="19" customHeight="1">
      <x:c r="A213" t="str">
        <x:v>Vanuatu</x:v>
      </x:c>
      <x:c r="B213" t="str">
        <x:v>VU</x:v>
      </x:c>
      <x:c r="C213" s="20" t="n">
        <x:f>IF(O213="Complet",SUM(M213:N213),"")</x:f>
        <x:v>52</x:v>
      </x:c>
      <x:c r="D213" s="20" t="n">
        <x:v>12</x:v>
      </x:c>
      <x:c r="E213" s="20" t="n">
        <x:v>129</x:v>
      </x:c>
      <x:c r="F213" s="18"/>
      <x:c r="G213" s="20"/>
      <x:c r="H213" s="20"/>
      <x:c r="I213"/>
      <x:c r="J213"/>
      <x:c r="K213" s="20" t="str">
        <x:f>IF(AND(ISNUMBER(H213),ISNUMBER(C213),C213&gt;0,I213&lt;&gt;"non précisée"),H213/C213,"")</x:f>
      </x:c>
      <x:c r="L213" s="22"/>
      <x:c r="M213" s="20" t="n">
        <x:v>52</x:v>
      </x:c>
      <x:c r="N213" s="20"/>
      <x:c r="O213" t="str">
        <x:v>Complet</x:v>
      </x:c>
      <x:c r="P213" t="n">
        <x:v>2020</x:v>
      </x:c>
      <x:c r="Q213" t="str">
        <x:v>Effectif publié</x:v>
      </x:c>
      <x:c r="R213" t="str">
        <x:v>État membre de l’ONU</x:v>
      </x:c>
      <x:c r="S213"/>
    </x:row>
    <x:row r="214" ht="19" customHeight="1">
      <x:c r="A214" s="17" t="str">
        <x:v>Venezuela</x:v>
      </x:c>
      <x:c r="B214" s="17" t="str">
        <x:v>VE</x:v>
      </x:c>
      <x:c r="C214" s="21" t="n">
        <x:f>IF(O214="Complet",SUM(M214:N214),"")</x:f>
        <x:v>285</x:v>
      </x:c>
      <x:c r="D214" s="21" t="n">
        <x:v>35</x:v>
      </x:c>
      <x:c r="E214" s="21"/>
      <x:c r="F214" s="19"/>
      <x:c r="G214" s="21"/>
      <x:c r="H214" s="21"/>
      <x:c r="I214" s="17"/>
      <x:c r="J214" s="17"/>
      <x:c r="K214" s="21" t="str">
        <x:f>IF(AND(ISNUMBER(H214),ISNUMBER(C214),C214&gt;0,I214&lt;&gt;"non précisée"),H214/C214,"")</x:f>
      </x:c>
      <x:c r="L214" s="23"/>
      <x:c r="M214" s="21" t="n">
        <x:v>285</x:v>
      </x:c>
      <x:c r="N214" s="21"/>
      <x:c r="O214" s="17" t="str">
        <x:v>Complet</x:v>
      </x:c>
      <x:c r="P214" s="17"/>
      <x:c r="Q214" s="17" t="str">
        <x:v>Non documenté</x:v>
      </x:c>
      <x:c r="R214" s="17" t="str">
        <x:v>État membre de l’ONU</x:v>
      </x:c>
      <x:c r="S214" s="17"/>
    </x:row>
    <x:row r="215" ht="19" customHeight="1">
      <x:c r="A215" t="str">
        <x:v>Viêt Nam</x:v>
      </x:c>
      <x:c r="B215" t="str">
        <x:v>VN</x:v>
      </x:c>
      <x:c r="C215" s="20" t="n">
        <x:f>IF(O215="Complet",SUM(M215:N215),"")</x:f>
        <x:v>500</x:v>
      </x:c>
      <x:c r="D215" s="20" t="n">
        <x:v>14</x:v>
      </x:c>
      <x:c r="E215" s="20" t="n">
        <x:v>268160</x:v>
      </x:c>
      <x:c r="F215" s="18" t="n">
        <x:v>0.441</x:v>
      </x:c>
      <x:c r="G215" s="20" t="n">
        <x:v>99</x:v>
      </x:c>
      <x:c r="H215" s="20"/>
      <x:c r="I215"/>
      <x:c r="J215"/>
      <x:c r="K215" s="20" t="str">
        <x:f>IF(AND(ISNUMBER(H215),ISNUMBER(C215),C215&gt;0,I215&lt;&gt;"non précisée"),H215/C215,"")</x:f>
      </x:c>
      <x:c r="L215" s="22"/>
      <x:c r="M215" s="20" t="n">
        <x:v>500</x:v>
      </x:c>
      <x:c r="N215" s="20"/>
      <x:c r="O215" t="str">
        <x:v>Complet</x:v>
      </x:c>
      <x:c r="P215" t="n">
        <x:v>2021</x:v>
      </x:c>
      <x:c r="Q215" t="str">
        <x:v>Effectif publié</x:v>
      </x:c>
      <x:c r="R215" t="str">
        <x:v>État membre de l’ONU</x:v>
      </x:c>
      <x:c r="S215"/>
    </x:row>
    <x:row r="216" ht="19" customHeight="1">
      <x:c r="A216" s="17" t="str">
        <x:v>Yémen</x:v>
      </x:c>
      <x:c r="B216" s="17" t="str">
        <x:v>YE</x:v>
      </x:c>
      <x:c r="C216" s="21" t="n">
        <x:f>IF(O216="Complet",SUM(M216:N216),"")</x:f>
        <x:v>335</x:v>
      </x:c>
      <x:c r="D216" s="21" t="n">
        <x:v>24</x:v>
      </x:c>
      <x:c r="E216" s="21" t="n">
        <x:v>0</x:v>
      </x:c>
      <x:c r="F216" s="19"/>
      <x:c r="G216" s="21" t="n">
        <x:v>148</x:v>
      </x:c>
      <x:c r="H216" s="21"/>
      <x:c r="I216" s="17"/>
      <x:c r="J216" s="17"/>
      <x:c r="K216" s="21" t="str">
        <x:f>IF(AND(ISNUMBER(H216),ISNUMBER(C216),C216&gt;0,I216&lt;&gt;"non précisée"),H216/C216,"")</x:f>
      </x:c>
      <x:c r="L216" s="23"/>
      <x:c r="M216" s="21" t="n">
        <x:v>245</x:v>
      </x:c>
      <x:c r="N216" s="21" t="n">
        <x:v>90</x:v>
      </x:c>
      <x:c r="O216" s="17" t="str">
        <x:v>Complet</x:v>
      </x:c>
      <x:c r="P216" s="17"/>
      <x:c r="Q216" s="17" t="str">
        <x:v>Sans organe local élu</x:v>
      </x:c>
      <x:c r="R216" s="17" t="str">
        <x:v>État membre de l’ONU</x:v>
      </x:c>
      <x:c r="S216" s="17"/>
    </x:row>
    <x:row r="217" ht="19" customHeight="1">
      <x:c r="A217" t="str">
        <x:v>Zambie</x:v>
      </x:c>
      <x:c r="B217" t="str">
        <x:v>ZM</x:v>
      </x:c>
      <x:c r="C217" s="20" t="n">
        <x:f>IF(O217="Complet",SUM(M217:N217),"")</x:f>
        <x:v>272</x:v>
      </x:c>
      <x:c r="D217" s="20" t="n">
        <x:v>26</x:v>
      </x:c>
      <x:c r="E217" s="20" t="n">
        <x:v>1974</x:v>
      </x:c>
      <x:c r="F217" s="18"/>
      <x:c r="G217" s="20" t="n">
        <x:v>149</x:v>
      </x:c>
      <x:c r="H217" s="20"/>
      <x:c r="I217"/>
      <x:c r="J217"/>
      <x:c r="K217" s="20" t="str">
        <x:f>IF(AND(ISNUMBER(H217),ISNUMBER(C217),C217&gt;0,I217&lt;&gt;"non précisée"),H217/C217,"")</x:f>
      </x:c>
      <x:c r="L217" s="22"/>
      <x:c r="M217" s="20" t="n">
        <x:v>272</x:v>
      </x:c>
      <x:c r="N217" s="20"/>
      <x:c r="O217" t="str">
        <x:v>Complet</x:v>
      </x:c>
      <x:c r="P217" t="n">
        <x:v>2021</x:v>
      </x:c>
      <x:c r="Q217" t="str">
        <x:v>Effectif publié</x:v>
      </x:c>
      <x:c r="R217" t="str">
        <x:v>État membre de l’ONU</x:v>
      </x:c>
      <x:c r="S217"/>
    </x:row>
    <x:row r="218" ht="19" customHeight="1">
      <x:c r="A218" s="17" t="str">
        <x:v>Zimbabwe</x:v>
      </x:c>
      <x:c r="B218" s="17" t="str">
        <x:v>ZW</x:v>
      </x:c>
      <x:c r="C218" s="21" t="n">
        <x:f>IF(O218="Complet",SUM(M218:N218),"")</x:f>
        <x:v>358</x:v>
      </x:c>
      <x:c r="D218" s="21" t="n">
        <x:v>25</x:v>
      </x:c>
      <x:c r="E218" s="21" t="n">
        <x:v>1965</x:v>
      </x:c>
      <x:c r="F218" s="19"/>
      <x:c r="G218" s="21" t="n">
        <x:v>150</x:v>
      </x:c>
      <x:c r="H218" s="21"/>
      <x:c r="I218" s="17"/>
      <x:c r="J218" s="17"/>
      <x:c r="K218" s="21" t="str">
        <x:f>IF(AND(ISNUMBER(H218),ISNUMBER(C218),C218&gt;0,I218&lt;&gt;"non précisée"),H218/C218,"")</x:f>
      </x:c>
      <x:c r="L218" s="23"/>
      <x:c r="M218" s="21" t="n">
        <x:v>279</x:v>
      </x:c>
      <x:c r="N218" s="21" t="n">
        <x:v>79</x:v>
      </x:c>
      <x:c r="O218" s="17" t="str">
        <x:v>Complet</x:v>
      </x:c>
      <x:c r="P218" s="17" t="n">
        <x:v>2023</x:v>
      </x:c>
      <x:c r="Q218" s="17" t="str">
        <x:v>Effectif publié</x:v>
      </x:c>
      <x:c r="R218" s="17" t="str">
        <x:v>État membre de l’ONU</x:v>
      </x:c>
      <x:c r="S218" s="17"/>
    </x:row>
  </x:sheetData>
  <x:mergeCells>
    <x:mergeCell ref="A2:H2"/>
    <x:mergeCell ref="A3:K3"/>
    <x:mergeCell ref="A4:K4"/>
  </x:mergeCells>
  <x:pageMargins left="0.7" right="0.7" top="0.75" bottom="0.75" header="0.3" footer="0.3"/>
  <x:tableParts count="1">
    <x:tablePart xmlns:r="http://schemas.openxmlformats.org/officeDocument/2006/relationships" r:id="Rb087cf58cd294216"/>
  </x:tableParts>
</x:worksheet>
</file>

<file path=xl/worksheets/sheet3.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9" hidden="0" customWidth="1"/>
    <x:col min="2" max="2" width="10" hidden="0" customWidth="1"/>
    <x:col min="3" max="3" width="22" hidden="0" customWidth="1"/>
    <x:col min="4" max="4" width="22" hidden="0" customWidth="1"/>
    <x:col min="5" max="5" width="22" hidden="0" customWidth="1"/>
    <x:col min="6" max="6" width="22" hidden="0" customWidth="1"/>
    <x:col min="7" max="7" width="22" hidden="0" customWidth="1"/>
  </x:cols>
  <x:sheetData>
    <x:row r="2" ht="32" customHeight="1">
      <x:c r="A2" s="4" t="str">
        <x:v>Visiteurs du site de ChatGPT en avril 2024 et avril 2025</x:v>
      </x:c>
      <x:c r="B2" s="4"/>
      <x:c r="C2" s="4"/>
      <x:c r="D2" s="4"/>
      <x:c r="E2" s="4"/>
      <x:c r="F2" s="4"/>
      <x:c r="G2" s="4"/>
    </x:row>
    <x:row r="3" ht="34" customHeight="1">
      <x:c r="A3" s="9" t="str">
        <x:v>Estimations Semrush publiées dans un document de travail de la Banque mondiale, tableau A3. Sélection des 30 économies en tête pour les visites par internaute en avril 2025.</x:v>
      </x:c>
      <x:c r="B3" s="9"/>
      <x:c r="C3" s="9"/>
      <x:c r="D3" s="9"/>
      <x:c r="E3" s="9"/>
      <x:c r="F3" s="9"/>
      <x:c r="G3" s="9"/>
    </x:row>
    <x:row r="4" ht="34" customHeight="1">
      <x:c r="A4" s="9" t="str">
        <x:v>Le trafic du site ne couvre pas tous les usages de l’application. Les effectifs source sont arrondis à 0,1 million. Pour Andorre, 0,0 million est un arrondi sur une activité non nulle.</x:v>
      </x:c>
      <x:c r="B4" s="9"/>
      <x:c r="C4" s="9"/>
      <x:c r="D4" s="9"/>
      <x:c r="E4" s="9"/>
      <x:c r="F4" s="9"/>
      <x:c r="G4" s="9"/>
    </x:row>
    <x:row r="6" ht="39" customHeight="1">
      <x:c r="A6" s="16" t="str">
        <x:v>Pays ou territoire</x:v>
      </x:c>
      <x:c r="B6" s="16" t="str">
        <x:v>ISO</x:v>
      </x:c>
      <x:c r="C6" s="16" t="str">
        <x:v>Avril 2024 (millions de visiteurs)</x:v>
      </x:c>
      <x:c r="D6" s="16" t="str">
        <x:v>Avril 2025 (millions de visiteurs)</x:v>
      </x:c>
      <x:c r="E6" s="16" t="str">
        <x:v>Variation sur un an (millions)</x:v>
      </x:c>
      <x:c r="F6" s="16" t="str">
        <x:v>Visiteurs / internautes avril 2024</x:v>
      </x:c>
      <x:c r="G6" s="16" t="str">
        <x:v>Visiteurs / internautes avril 2025</x:v>
      </x:c>
    </x:row>
    <x:row r="7">
      <x:c r="A7" t="str">
        <x:v>Andorre</x:v>
      </x:c>
      <x:c r="B7" t="str">
        <x:v>AD</x:v>
      </x:c>
      <x:c r="C7" s="24" t="n">
        <x:v>0</x:v>
      </x:c>
      <x:c r="D7" s="24" t="n">
        <x:v>0</x:v>
      </x:c>
      <x:c r="E7" s="24"/>
      <x:c r="F7" s="18" t="n">
        <x:v>0.079</x:v>
      </x:c>
      <x:c r="G7" s="18" t="n">
        <x:v>0.32799999999999996</x:v>
      </x:c>
    </x:row>
    <x:row r="8">
      <x:c r="A8" s="17" t="str">
        <x:v>Australie</x:v>
      </x:c>
      <x:c r="B8" s="17" t="str">
        <x:v>AU</x:v>
      </x:c>
      <x:c r="C8" s="25" t="n">
        <x:v>7.5</x:v>
      </x:c>
      <x:c r="D8" s="25" t="n">
        <x:v>11.2</x:v>
      </x:c>
      <x:c r="E8" s="25" t="n">
        <x:f>D8-C8</x:f>
        <x:v>3.6999999999999993</x:v>
      </x:c>
      <x:c r="F8" s="19" t="n">
        <x:v>0.28800000000000003</x:v>
      </x:c>
      <x:c r="G8" s="19" t="n">
        <x:v>0.418</x:v>
      </x:c>
    </x:row>
    <x:row r="9">
      <x:c r="A9" t="str">
        <x:v>Autriche</x:v>
      </x:c>
      <x:c r="B9" t="str">
        <x:v>AT</x:v>
      </x:c>
      <x:c r="C9" s="24" t="n">
        <x:v>1.8</x:v>
      </x:c>
      <x:c r="D9" s="24" t="n">
        <x:v>2.5</x:v>
      </x:c>
      <x:c r="E9" s="24" t="n">
        <x:f>D9-C9</x:f>
        <x:v>0.7</x:v>
      </x:c>
      <x:c r="F9" s="18" t="n">
        <x:v>0.201</x:v>
      </x:c>
      <x:c r="G9" s="18" t="n">
        <x:v>0.27899999999999997</x:v>
      </x:c>
    </x:row>
    <x:row r="10">
      <x:c r="A10" s="17" t="str">
        <x:v>Belgique</x:v>
      </x:c>
      <x:c r="B10" s="17" t="str">
        <x:v>BE</x:v>
      </x:c>
      <x:c r="C10" s="25" t="n">
        <x:v>2.6</x:v>
      </x:c>
      <x:c r="D10" s="25" t="n">
        <x:v>3.8</x:v>
      </x:c>
      <x:c r="E10" s="25" t="n">
        <x:f>D10-C10</x:f>
        <x:v>1.1999999999999997</x:v>
      </x:c>
      <x:c r="F10" s="19" t="n">
        <x:v>0.233</x:v>
      </x:c>
      <x:c r="G10" s="19" t="n">
        <x:v>0.336</x:v>
      </x:c>
    </x:row>
    <x:row r="11">
      <x:c r="A11" t="str">
        <x:v>Bulgarie</x:v>
      </x:c>
      <x:c r="B11" t="str">
        <x:v>BG</x:v>
      </x:c>
      <x:c r="C11" s="24" t="n">
        <x:v>0.9</x:v>
      </x:c>
      <x:c r="D11" s="24" t="n">
        <x:v>1.6</x:v>
      </x:c>
      <x:c r="E11" s="24" t="n">
        <x:f>D11-C11</x:f>
        <x:v>0.7000000000000001</x:v>
      </x:c>
      <x:c r="F11" s="18" t="n">
        <x:v>0.179</x:v>
      </x:c>
      <x:c r="G11" s="18" t="n">
        <x:v>0.3</x:v>
      </x:c>
    </x:row>
    <x:row r="12">
      <x:c r="A12" s="17" t="str">
        <x:v>Canada</x:v>
      </x:c>
      <x:c r="B12" s="17" t="str">
        <x:v>CA</x:v>
      </x:c>
      <x:c r="C12" s="25" t="n">
        <x:v>9</x:v>
      </x:c>
      <x:c r="D12" s="25" t="n">
        <x:v>12.4</x:v>
      </x:c>
      <x:c r="E12" s="25" t="n">
        <x:f>D12-C12</x:f>
        <x:v>3.4000000000000004</x:v>
      </x:c>
      <x:c r="F12" s="19" t="n">
        <x:v>0.23800000000000002</x:v>
      </x:c>
      <x:c r="G12" s="19" t="n">
        <x:v>0.316</x:v>
      </x:c>
    </x:row>
    <x:row r="13">
      <x:c r="A13" t="str">
        <x:v>Chypre</x:v>
      </x:c>
      <x:c r="B13" t="str">
        <x:v>CY</x:v>
      </x:c>
      <x:c r="C13" s="24" t="n">
        <x:v>0.2</x:v>
      </x:c>
      <x:c r="D13" s="24" t="n">
        <x:v>0.4</x:v>
      </x:c>
      <x:c r="E13" s="24" t="n">
        <x:f>D13-C13</x:f>
        <x:v>0.2</x:v>
      </x:c>
      <x:c r="F13" s="18" t="n">
        <x:v>0.179</x:v>
      </x:c>
      <x:c r="G13" s="18" t="n">
        <x:v>0.33399999999999996</x:v>
      </x:c>
    </x:row>
    <x:row r="14">
      <x:c r="A14" s="17" t="str">
        <x:v>Croatie</x:v>
      </x:c>
      <x:c r="B14" s="17" t="str">
        <x:v>HR</x:v>
      </x:c>
      <x:c r="C14" s="25" t="n">
        <x:v>0.6</x:v>
      </x:c>
      <x:c r="D14" s="25" t="n">
        <x:v>1.1</x:v>
      </x:c>
      <x:c r="E14" s="25" t="n">
        <x:f>D14-C14</x:f>
        <x:v>0.5000000000000001</x:v>
      </x:c>
      <x:c r="F14" s="19" t="n">
        <x:v>0.187</x:v>
      </x:c>
      <x:c r="G14" s="19" t="n">
        <x:v>0.331</x:v>
      </x:c>
    </x:row>
    <x:row r="15">
      <x:c r="A15" t="str">
        <x:v>Danemark</x:v>
      </x:c>
      <x:c r="B15" t="str">
        <x:v>DK</x:v>
      </x:c>
      <x:c r="C15" s="24" t="n">
        <x:v>1.8</x:v>
      </x:c>
      <x:c r="D15" s="24" t="n">
        <x:v>2.5</x:v>
      </x:c>
      <x:c r="E15" s="24" t="n">
        <x:f>D15-C15</x:f>
        <x:v>0.7</x:v>
      </x:c>
      <x:c r="F15" s="18" t="n">
        <x:v>0.305</x:v>
      </x:c>
      <x:c r="G15" s="18" t="n">
        <x:v>0.424</x:v>
      </x:c>
    </x:row>
    <x:row r="16">
      <x:c r="A16" s="17" t="str">
        <x:v>Estonie</x:v>
      </x:c>
      <x:c r="B16" s="17" t="str">
        <x:v>EE</x:v>
      </x:c>
      <x:c r="C16" s="25" t="n">
        <x:v>0.3</x:v>
      </x:c>
      <x:c r="D16" s="25" t="n">
        <x:v>0.4</x:v>
      </x:c>
      <x:c r="E16" s="25" t="n">
        <x:f>D16-C16</x:f>
        <x:v>0.10000000000000003</x:v>
      </x:c>
      <x:c r="F16" s="19" t="n">
        <x:v>0.195</x:v>
      </x:c>
      <x:c r="G16" s="19" t="n">
        <x:v>0.317</x:v>
      </x:c>
    </x:row>
    <x:row r="17">
      <x:c r="A17" t="str">
        <x:v>États-Unis</x:v>
      </x:c>
      <x:c r="B17" t="str">
        <x:v>US</x:v>
      </x:c>
      <x:c r="C17" s="24" t="n">
        <x:v>74.5</x:v>
      </x:c>
      <x:c r="D17" s="24" t="n">
        <x:v>92.9</x:v>
      </x:c>
      <x:c r="E17" s="24" t="n">
        <x:f>D17-C17</x:f>
        <x:v>18.400000000000006</x:v>
      </x:c>
      <x:c r="F17" s="18" t="n">
        <x:v>0.23600000000000002</x:v>
      </x:c>
      <x:c r="G17" s="18" t="n">
        <x:v>0.289</x:v>
      </x:c>
    </x:row>
    <x:row r="18">
      <x:c r="A18" s="17" t="str">
        <x:v>Finlande</x:v>
      </x:c>
      <x:c r="B18" s="17" t="str">
        <x:v>FI</x:v>
      </x:c>
      <x:c r="C18" s="25" t="n">
        <x:v>1.1</x:v>
      </x:c>
      <x:c r="D18" s="25" t="n">
        <x:v>1.5</x:v>
      </x:c>
      <x:c r="E18" s="25" t="n">
        <x:f>D18-C18</x:f>
        <x:v>0.3999999999999999</x:v>
      </x:c>
      <x:c r="F18" s="19" t="n">
        <x:v>0.203</x:v>
      </x:c>
      <x:c r="G18" s="19" t="n">
        <x:v>0.289</x:v>
      </x:c>
    </x:row>
    <x:row r="19">
      <x:c r="A19" t="str">
        <x:v>Grèce</x:v>
      </x:c>
      <x:c r="B19" t="str">
        <x:v>GR</x:v>
      </x:c>
      <x:c r="C19" s="24" t="n">
        <x:v>1.5</x:v>
      </x:c>
      <x:c r="D19" s="24" t="n">
        <x:v>3</x:v>
      </x:c>
      <x:c r="E19" s="24" t="n">
        <x:f>D19-C19</x:f>
        <x:v>1.5</x:v>
      </x:c>
      <x:c r="F19" s="18" t="n">
        <x:v>0.17300000000000001</x:v>
      </x:c>
      <x:c r="G19" s="18" t="n">
        <x:v>0.335</x:v>
      </x:c>
    </x:row>
    <x:row r="20">
      <x:c r="A20" s="17" t="str">
        <x:v>Irlande</x:v>
      </x:c>
      <x:c r="B20" s="17" t="str">
        <x:v>IE</x:v>
      </x:c>
      <x:c r="C20" s="25" t="n">
        <x:v>1.6</x:v>
      </x:c>
      <x:c r="D20" s="25" t="n">
        <x:v>2.2</x:v>
      </x:c>
      <x:c r="E20" s="25" t="n">
        <x:f>D20-C20</x:f>
        <x:v>0.6000000000000001</x:v>
      </x:c>
      <x:c r="F20" s="19" t="n">
        <x:v>0.301</x:v>
      </x:c>
      <x:c r="G20" s="19" t="n">
        <x:v>0.41200000000000003</x:v>
      </x:c>
    </x:row>
    <x:row r="21">
      <x:c r="A21" t="str">
        <x:v>Islande</x:v>
      </x:c>
      <x:c r="B21" t="str">
        <x:v>IS</x:v>
      </x:c>
      <x:c r="C21" s="24" t="n">
        <x:v>0.1</x:v>
      </x:c>
      <x:c r="D21" s="24" t="n">
        <x:v>0.1</x:v>
      </x:c>
      <x:c r="E21" s="24" t="n">
        <x:f>D21-C21</x:f>
        <x:v>0</x:v>
      </x:c>
      <x:c r="F21" s="18" t="n">
        <x:v>0.23199999999999998</x:v>
      </x:c>
      <x:c r="G21" s="18" t="n">
        <x:v>0.364</x:v>
      </x:c>
    </x:row>
    <x:row r="22">
      <x:c r="A22" s="17" t="str">
        <x:v>Israël</x:v>
      </x:c>
      <x:c r="B22" s="17" t="str">
        <x:v>IL</x:v>
      </x:c>
      <x:c r="C22" s="25" t="n">
        <x:v>1.6</x:v>
      </x:c>
      <x:c r="D22" s="25" t="n">
        <x:v>3.1</x:v>
      </x:c>
      <x:c r="E22" s="25" t="n">
        <x:f>D22-C22</x:f>
        <x:v>1.5</x:v>
      </x:c>
      <x:c r="F22" s="19" t="n">
        <x:v>0.188</x:v>
      </x:c>
      <x:c r="G22" s="19" t="n">
        <x:v>0.371</x:v>
      </x:c>
    </x:row>
    <x:row r="23">
      <x:c r="A23" t="str">
        <x:v>Lettonie</x:v>
      </x:c>
      <x:c r="B23" t="str">
        <x:v>LV</x:v>
      </x:c>
      <x:c r="C23" s="24" t="n">
        <x:v>0.4</x:v>
      </x:c>
      <x:c r="D23" s="24" t="n">
        <x:v>0.6</x:v>
      </x:c>
      <x:c r="E23" s="24" t="n">
        <x:f>D23-C23</x:f>
        <x:v>0.19999999999999996</x:v>
      </x:c>
      <x:c r="F23" s="18" t="n">
        <x:v>0.205</x:v>
      </x:c>
      <x:c r="G23" s="18" t="n">
        <x:v>0.32799999999999996</x:v>
      </x:c>
    </x:row>
    <x:row r="24">
      <x:c r="A24" s="17" t="str">
        <x:v>Lituanie</x:v>
      </x:c>
      <x:c r="B24" s="17" t="str">
        <x:v>LT</x:v>
      </x:c>
      <x:c r="C24" s="25" t="n">
        <x:v>0.6</x:v>
      </x:c>
      <x:c r="D24" s="25" t="n">
        <x:v>1.2</x:v>
      </x:c>
      <x:c r="E24" s="25" t="n">
        <x:f>D24-C24</x:f>
        <x:v>0.6</x:v>
      </x:c>
      <x:c r="F24" s="19" t="n">
        <x:v>0.247</x:v>
      </x:c>
      <x:c r="G24" s="19" t="n">
        <x:v>0.46299999999999997</x:v>
      </x:c>
    </x:row>
    <x:row r="25">
      <x:c r="A25" t="str">
        <x:v>Luxembourg</x:v>
      </x:c>
      <x:c r="B25" t="str">
        <x:v>LU</x:v>
      </x:c>
      <x:c r="C25" s="24" t="n">
        <x:v>0.2</x:v>
      </x:c>
      <x:c r="D25" s="24" t="n">
        <x:v>0.4</x:v>
      </x:c>
      <x:c r="E25" s="24" t="n">
        <x:f>D25-C25</x:f>
        <x:v>0.2</x:v>
      </x:c>
      <x:c r="F25" s="18" t="n">
        <x:v>0.331</x:v>
      </x:c>
      <x:c r="G25" s="18" t="n">
        <x:v>0.527</x:v>
      </x:c>
    </x:row>
    <x:row r="26">
      <x:c r="A26" s="17" t="str">
        <x:v>Malte</x:v>
      </x:c>
      <x:c r="B26" s="17" t="str">
        <x:v>MT</x:v>
      </x:c>
      <x:c r="C26" s="25" t="n">
        <x:v>0.1</x:v>
      </x:c>
      <x:c r="D26" s="25" t="n">
        <x:v>0.2</x:v>
      </x:c>
      <x:c r="E26" s="25" t="n">
        <x:f>D26-C26</x:f>
        <x:v>0.1</x:v>
      </x:c>
      <x:c r="F26" s="19" t="n">
        <x:v>0.26</x:v>
      </x:c>
      <x:c r="G26" s="19" t="n">
        <x:v>0.364</x:v>
      </x:c>
    </x:row>
    <x:row r="27">
      <x:c r="A27" t="str">
        <x:v>Norvège</x:v>
      </x:c>
      <x:c r="B27" t="str">
        <x:v>NO</x:v>
      </x:c>
      <x:c r="C27" s="24" t="n">
        <x:v>1.6</x:v>
      </x:c>
      <x:c r="D27" s="24" t="n">
        <x:v>2.2</x:v>
      </x:c>
      <x:c r="E27" s="24" t="n">
        <x:f>D27-C27</x:f>
        <x:v>0.6000000000000001</x:v>
      </x:c>
      <x:c r="F27" s="18" t="n">
        <x:v>0.284</x:v>
      </x:c>
      <x:c r="G27" s="18" t="n">
        <x:v>0.392</x:v>
      </x:c>
    </x:row>
    <x:row r="28">
      <x:c r="A28" s="17" t="str">
        <x:v>Nouvelle-Zélande</x:v>
      </x:c>
      <x:c r="B28" s="17" t="str">
        <x:v>NZ</x:v>
      </x:c>
      <x:c r="C28" s="25" t="n">
        <x:v>1.4</x:v>
      </x:c>
      <x:c r="D28" s="25" t="n">
        <x:v>2.2</x:v>
      </x:c>
      <x:c r="E28" s="25" t="n">
        <x:f>D28-C28</x:f>
        <x:v>0.8000000000000003</x:v>
      </x:c>
      <x:c r="F28" s="19" t="n">
        <x:v>0.272</x:v>
      </x:c>
      <x:c r="G28" s="19" t="n">
        <x:v>0.41200000000000003</x:v>
      </x:c>
    </x:row>
    <x:row r="29">
      <x:c r="A29" t="str">
        <x:v>Pays-Bas</x:v>
      </x:c>
      <x:c r="B29" t="str">
        <x:v>NL</x:v>
      </x:c>
      <x:c r="C29" s="24" t="n">
        <x:v>5.2</x:v>
      </x:c>
      <x:c r="D29" s="24" t="n">
        <x:v>7.7</x:v>
      </x:c>
      <x:c r="E29" s="24" t="n">
        <x:f>D29-C29</x:f>
        <x:v>2.5</x:v>
      </x:c>
      <x:c r="F29" s="18" t="n">
        <x:v>0.295</x:v>
      </x:c>
      <x:c r="G29" s="18" t="n">
        <x:v>0.42700000000000005</x:v>
      </x:c>
    </x:row>
    <x:row r="30">
      <x:c r="A30" s="17" t="str">
        <x:v>Pologne</x:v>
      </x:c>
      <x:c r="B30" s="17" t="str">
        <x:v>PL</x:v>
      </x:c>
      <x:c r="C30" s="25" t="n">
        <x:v>5.5</x:v>
      </x:c>
      <x:c r="D30" s="25" t="n">
        <x:v>9.1</x:v>
      </x:c>
      <x:c r="E30" s="25" t="n">
        <x:f>D30-C30</x:f>
        <x:v>3.5999999999999996</x:v>
      </x:c>
      <x:c r="F30" s="19" t="n">
        <x:v>0.17300000000000001</x:v>
      </x:c>
      <x:c r="G30" s="19" t="n">
        <x:v>0.292</x:v>
      </x:c>
    </x:row>
    <x:row r="31">
      <x:c r="A31" t="str">
        <x:v>Portugal</x:v>
      </x:c>
      <x:c r="B31" t="str">
        <x:v>PT</x:v>
      </x:c>
      <x:c r="C31" s="24" t="n">
        <x:v>1.7</x:v>
      </x:c>
      <x:c r="D31" s="24" t="n">
        <x:v>2.9</x:v>
      </x:c>
      <x:c r="E31" s="24" t="n">
        <x:f>D31-C31</x:f>
        <x:v>1.2</x:v>
      </x:c>
      <x:c r="F31" s="18" t="n">
        <x:v>0.183</x:v>
      </x:c>
      <x:c r="G31" s="18" t="n">
        <x:v>0.305</x:v>
      </x:c>
    </x:row>
    <x:row r="32">
      <x:c r="A32" s="17" t="str">
        <x:v>Singapour</x:v>
      </x:c>
      <x:c r="B32" s="17" t="str">
        <x:v>SG</x:v>
      </x:c>
      <x:c r="C32" s="25" t="n">
        <x:v>3</x:v>
      </x:c>
      <x:c r="D32" s="25" t="n">
        <x:v>4.4</x:v>
      </x:c>
      <x:c r="E32" s="25" t="n">
        <x:f>D32-C32</x:f>
        <x:v>1.4000000000000004</x:v>
      </x:c>
      <x:c r="F32" s="19" t="n">
        <x:v>0.532</x:v>
      </x:c>
      <x:c r="G32" s="19" t="n">
        <x:v>0.752</x:v>
      </x:c>
    </x:row>
    <x:row r="33">
      <x:c r="A33" t="str">
        <x:v>Slovaquie</x:v>
      </x:c>
      <x:c r="B33" t="str">
        <x:v>SK</x:v>
      </x:c>
      <x:c r="C33" s="24" t="n">
        <x:v>0.7</x:v>
      </x:c>
      <x:c r="D33" s="24" t="n">
        <x:v>1.5</x:v>
      </x:c>
      <x:c r="E33" s="24" t="n">
        <x:f>D33-C33</x:f>
        <x:v>0.8</x:v>
      </x:c>
      <x:c r="F33" s="18" t="n">
        <x:v>0.146</x:v>
      </x:c>
      <x:c r="G33" s="18" t="n">
        <x:v>0.326</x:v>
      </x:c>
    </x:row>
    <x:row r="34">
      <x:c r="A34" s="17" t="str">
        <x:v>Suède</x:v>
      </x:c>
      <x:c r="B34" s="17" t="str">
        <x:v>SE</x:v>
      </x:c>
      <x:c r="C34" s="25" t="n">
        <x:v>2.5</x:v>
      </x:c>
      <x:c r="D34" s="25" t="n">
        <x:v>3.6</x:v>
      </x:c>
      <x:c r="E34" s="25" t="n">
        <x:f>D34-C34</x:f>
        <x:v>1.1</x:v>
      </x:c>
      <x:c r="F34" s="19" t="n">
        <x:v>0.25</x:v>
      </x:c>
      <x:c r="G34" s="19" t="n">
        <x:v>0.34700000000000003</x:v>
      </x:c>
    </x:row>
    <x:row r="35">
      <x:c r="A35" t="str">
        <x:v>Suisse</x:v>
      </x:c>
      <x:c r="B35" t="str">
        <x:v>CH</x:v>
      </x:c>
      <x:c r="C35" s="24" t="n">
        <x:v>2.2</x:v>
      </x:c>
      <x:c r="D35" s="24" t="n">
        <x:v>3.1</x:v>
      </x:c>
      <x:c r="E35" s="24" t="n">
        <x:f>D35-C35</x:f>
        <x:v>0.8999999999999999</x:v>
      </x:c>
      <x:c r="F35" s="18" t="n">
        <x:v>0.255</x:v>
      </x:c>
      <x:c r="G35" s="18" t="n">
        <x:v>0.349</x:v>
      </x:c>
    </x:row>
    <x:row r="36">
      <x:c r="A36" s="17" t="str">
        <x:v>Tchéquie</x:v>
      </x:c>
      <x:c r="B36" s="17" t="str">
        <x:v>CZ</x:v>
      </x:c>
      <x:c r="C36" s="25" t="n">
        <x:v>1.9</x:v>
      </x:c>
      <x:c r="D36" s="25" t="n">
        <x:v>3.5</x:v>
      </x:c>
      <x:c r="E36" s="25" t="n">
        <x:f>D36-C36</x:f>
        <x:v>1.6</x:v>
      </x:c>
      <x:c r="F36" s="19" t="n">
        <x:v>0.19699999999999998</x:v>
      </x:c>
      <x:c r="G36" s="19" t="n">
        <x:v>0.359</x:v>
      </x:c>
    </x:row>
  </x:sheetData>
  <x:mergeCells>
    <x:mergeCell ref="A2:G2"/>
    <x:mergeCell ref="A3:G3"/>
    <x:mergeCell ref="A4:G4"/>
  </x:mergeCells>
  <x:pageMargins left="0.7" right="0.7" top="0.75" bottom="0.75" header="0.3" footer="0.3"/>
  <x:tableParts count="1">
    <x:tablePart xmlns:r="http://schemas.openxmlformats.org/officeDocument/2006/relationships" r:id="Re079920163f4414c"/>
  </x:tableParts>
</x:worksheet>
</file>

<file path=xl/worksheets/sheet4.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33" hidden="0" customWidth="1"/>
    <x:col min="2" max="2" width="95" hidden="0" customWidth="1"/>
    <x:col min="3" max="3" width="76" hidden="0" customWidth="1"/>
  </x:cols>
  <x:sheetData>
    <x:row r="2" ht="32" customHeight="1">
      <x:c r="A2" s="4" t="str">
        <x:v>Sources et définitions</x:v>
      </x:c>
      <x:c r="B2" s="4"/>
      <x:c r="C2" s="4"/>
    </x:row>
    <x:row r="3" ht="29" customHeight="1">
      <x:c r="A3" s="9" t="str">
        <x:v>Les relevés proviennent de périodes différentes. Le classement de l’activité, le pourcentage de répondants et l’effectif d’utilisateurs décrivent trois mesures distinctes.</x:v>
      </x:c>
      <x:c r="B3" s="9"/>
      <x:c r="C3" s="9"/>
    </x:row>
    <x:row r="5" ht="39" customHeight="1">
      <x:c r="A5" s="16" t="str">
        <x:v>Série</x:v>
      </x:c>
      <x:c r="B5" s="16" t="str">
        <x:v>Périmètre et interprétation</x:v>
      </x:c>
      <x:c r="C5" s="16" t="str">
        <x:v>Adresse de consultation</x:v>
      </x:c>
    </x:row>
    <x:row r="6" ht="54" customHeight="1">
      <x:c r="A6" s="41" t="str">
        <x:v>ChatGPT dans le monde</x:v>
      </x:c>
      <x:c r="B6" s="30" t="str">
        <x:v>Seuil publié par OpenAI le 21 octobre 2026. Utilisation hebdomadaire du service. La publication ne fournit pas de ventilation exhaustive par pays, de nombre d’électeurs ou d’adhérents à une cause.</x:v>
      </x:c>
      <x:c r="C6" s="30" t="str">
        <x:v>https://openai.com/index/chatgpt-ads-expands-26-new-countries/</x:v>
      </x:c>
    </x:row>
    <x:row r="7" ht="54" customHeight="1">
      <x:c r="A7" s="46" t="str">
        <x:v>Parlements nationaux</x:v>
      </x:c>
      <x:c r="B7" s="42" t="str">
        <x:v>Champ Current number of members, relevé du 2 novembre 2026. Addition des membres en fonction des seules chambres nationales actuelles. Le répertoire contient 193 pays, dont 187 avec effectif. La fréquence de mise à jour varie selon la chambre.</x:v>
      </x:c>
      <x:c r="C7" s="42" t="str">
        <x:v>https://data.ipu.org/compare/?field=current_members_number</x:v>
      </x:c>
    </x:row>
    <x:row r="8" ht="54" customHeight="1">
      <x:c r="A8" s="41" t="str">
        <x:v>Chambres écartées</x:v>
      </x:c>
      <x:c r="B8" s="30" t="str">
        <x:v>Trois anciennes chambres encore listées ont été écartées après contrôle des fiches UIP. Leurs 50, 56 et 55 sièges historiques sont exclus pour le Kazakhstan, la Mauritanie et le Turkménistan respectivement.</x:v>
      </x:c>
      <x:c r="C8" s="30" t="str">
        <x:v>https://data.ipu.org/parliament/KZ/KZ-UC01/</x:v>
      </x:c>
    </x:row>
    <x:row r="9" ht="54" customHeight="1">
      <x:c r="A9" s="46" t="str">
        <x:v>Mauritanie et Turkménistan</x:v>
      </x:c>
      <x:c r="B9" s="42" t="str">
        <x:v>Les deux autres fiches concernées portent les identifiants MR-UC01 et TM-UC01. Un parlement suspendu selon l’UIP reste sans total dans le tableau. Un zéro chiffré par l’UIP pour une chambre est conservé.</x:v>
      </x:c>
      <x:c r="C9" s="42" t="str">
        <x:v>https://data.ipu.org/parliament/TM/TM-UC01/</x:v>
      </x:c>
    </x:row>
    <x:row r="10" ht="69" customHeight="1">
      <x:c r="A10" s="41" t="str">
        <x:v>Ministres avec portefeuille</x:v>
      </x:c>
      <x:c r="B10" s="30" t="str">
        <x:v>Carte UIP et ONU Femmes au 1er janvier 2026. Ministres dirigeant un ministère, y compris chef du gouvernement s’il détient un portefeuille. 3 684 dans la colonne du tableau plus une personne nommément comptée en supplément pour la Colombie dans la note 1. Pas de donnée pour l’Afghanistan, la Corée du Nord et le Myanmar.</x:v>
      </x:c>
      <x:c r="C10" s="30" t="str">
        <x:v>https://www.ipu.org/file/23158/download</x:v>
      </x:c>
    </x:row>
    <x:row r="11" ht="54" customHeight="1">
      <x:c r="A11" s="46" t="str">
        <x:v>Conseils locaux</x:v>
      </x:c>
      <x:c r="B11" s="42" t="str">
        <x:v>Classement ONU Femmes 2025 (ODD 5.5.1b). Dernières élections de référence, de dates variables. 147 effectifs et 27 pays ou territoires signalés sans organe délibérant local élu. Les sièges locaux nommés et les fonctions exécutives locales sont hors champ.</x:v>
      </x:c>
      <x:c r="C11" s="42" t="str">
        <x:v>https://localgov.unwomen.org/sdg-551b-ranking</x:v>
      </x:c>
    </x:row>
    <x:row r="12" ht="54" customHeight="1">
      <x:c r="A12" s="41" t="str">
        <x:v>Enquête GWI</x:v>
      </x:c>
      <x:c r="B12" s="30" t="str">
        <x:v>Digital 2027, planche 202. Usage déclaré au cours du mois écoulé sur le site ou l’application parmi les internautes interrogés de 16 ans et plus. Enquête T2 2026, 53 marchés. Couverture des 65 ans et plus variable. Agrégat publié de 34,7 % sur les marchés de l’enquête.</x:v>
      </x:c>
      <x:c r="C12" s="30" t="str">
        <x:v>https://indd.adobe.com/view/65b4f934-7f36-4b9f-ba5e-8c3fd9c694cd?pageNum=202</x:v>
      </x:c>
    </x:row>
    <x:row r="13" ht="54" customHeight="1">
      <x:c r="A13" s="46" t="str">
        <x:v>OpenAI Signals</x:v>
      </x:c>
      <x:c r="B13" s="42" t="str">
        <x:v>Classement des messages par habitant au T3 2026. Comptes individuels et échantillon de messages. 1 = intensité la plus élevée parmi les 173 territoires classés. Les pays non desservis ou avec signal insuffisant peuvent être absents. Chatterji et coll., v3.0 du 26 octobre 2026, CC BY 4.0.</x:v>
      </x:c>
      <x:c r="C13" s="42" t="str">
        <x:v>https://openai.com/signals/data-download/</x:v>
      </x:c>
    </x:row>
    <x:row r="14" ht="54" customHeight="1">
      <x:c r="A14" s="41" t="str">
        <x:v>Dictionnaire de Signals</x:v>
      </x:c>
      <x:c r="B14" s="30" t="str">
        <x:v>Population de référence 2023, confidentialité différentielle. Des utilisateurs fréquents peuvent contribuer de nombreux messages. On ne peut déduire aucun nombre national de personnes du seul rang.</x:v>
      </x:c>
      <x:c r="C14" s="30" t="str">
        <x:v>https://cdn.openai.com/signals/data-dictionary.pdf</x:v>
      </x:c>
    </x:row>
    <x:row r="15" ht="54" customHeight="1">
      <x:c r="A15" s="46" t="str">
        <x:v>Visiteurs Web historiques</x:v>
      </x:c>
      <x:c r="B15" s="42" t="str">
        <x:v>Banque mondiale, document de travail, tableau A3. Visiteurs uniques Web estimés par Semrush. Domaines chat.openai.com (avril 2024) et chatgpt.com (avril 2025). Le trafic mobile dans l’application est distinct. Les écarts utilisent des données déjà arrondies.</x:v>
      </x:c>
      <x:c r="C15" s="42" t="str">
        <x:v>https://documents1.worldbank.org/curated/en/099856110152535288/pdf/IDU-42736e6b-48fb-45e6-8638-cec68a650f40.pdf</x:v>
      </x:c>
    </x:row>
    <x:row r="16" ht="54" customHeight="1">
      <x:c r="A16" s="41" t="str">
        <x:v>Périmètre et calculs</x:v>
      </x:c>
      <x:c r="B16" s="30" t="str">
        <x:v>193 États membres des Nations unies et 2 États observateurs, plus les autres territoires présents dans les sources. Rapprochement par code géographique. Une absence d’effectif utilisateur n’est jamais extrapolée à partir d’un rang. Les pays sans aucun chiffre restent affichés dans le périmètre des 195 États.</x:v>
      </x:c>
      <x:c r="C16" s="30"/>
    </x:row>
    <x:row r="17" ht="54" customHeight="1">
      <x:c r="A17" s="46" t="str">
        <x:v>Lire les rapports</x:v>
      </x:c>
      <x:c r="B17" s="42" t="str">
        <x:v>Les rapports utilisent les sièges nationaux documentés en novembre et le numérateur à sa période propre. Le qualificatif « plus de » donne un seuil au dénominateur fixé. Les résultats de sondages sont des estimations. Les trois échelons de mandats ne sont pas additionnés. Les utilisateurs, les titulaires de mandats et les électeurs peuvent se recouper.</x:v>
      </x:c>
      <x:c r="C17" s="42"/>
    </x:row>
    <x:row r="18" ht="54" customHeight="1">
      <x:c r="A18" s="41" t="str">
        <x:v>Effectif · Australie</x:v>
      </x:c>
      <x:c r="B18" s="30" t="str">
        <x:v>Roy Morgan. Sondage de 14646 Australiens de 14 ans et plus. moyenne sur quatre semaines de janvier à mars 2026. Publication du 2026-06-02.</x:v>
      </x:c>
      <x:c r="C18" s="30" t="str">
        <x:v>https://www.roymorgan.com/findings/10248-artificial-intelligence-ai-tools-usage-march-2026</x:v>
      </x:c>
    </x:row>
    <x:row r="19" ht="54" customHeight="1">
      <x:c r="A19" s="46" t="str">
        <x:v>Effectif · Belgique</x:v>
      </x:c>
      <x:c r="B19" s="42" t="str">
        <x:v>Space / GWI. Extrapolation de l’usage déclaré par les 16 ans et plus au premier semestre 2026. Publication du 2026-08-25.</x:v>
      </x:c>
      <x:c r="C19" s="42" t="str">
        <x:v>https://space.be/what-we-say/articles/644</x:v>
      </x:c>
    </x:row>
    <x:row r="20" ht="54" customHeight="1">
      <x:c r="A20" s="41" t="str">
        <x:v>Effectif · Brésil</x:v>
      </x:c>
      <x:c r="B20" s="30" t="str">
        <x:v>OpenAI. Utilisateurs actifs de ChatGPT. Publication du 2026-05-25.</x:v>
      </x:c>
      <x:c r="C20" s="30" t="str">
        <x:v>https://openai.com/index/grupo-folha-grupo-uol-partnership/</x:v>
      </x:c>
    </x:row>
    <x:row r="21" ht="54" customHeight="1">
      <x:c r="A21" s="46" t="str">
        <x:v>Effectif · Corée du Sud</x:v>
      </x:c>
      <x:c r="B21" s="42" t="str">
        <x:v>OpenAI. Utilisateurs de ChatGPT. Publication du 2026-01-21.</x:v>
      </x:c>
      <x:c r="C21" s="42" t="str">
        <x:v>https://cdn.openai.com/pdf/openai-ending-the-capability-overhang.pdf</x:v>
      </x:c>
    </x:row>
    <x:row r="22" ht="54" customHeight="1">
      <x:c r="A22" s="41" t="str">
        <x:v>Effectif · Émirats arabes unis</x:v>
      </x:c>
      <x:c r="B22" s="30" t="str">
        <x:v>OpenAI. Résidents utilisant ChatGPT. fenêtre non publiée. Publication du 2026-01-21.</x:v>
      </x:c>
      <x:c r="C22" s="30" t="str">
        <x:v>https://cdn.openai.com/pdf/openai-ending-the-capability-overhang.pdf</x:v>
      </x:c>
    </x:row>
    <x:row r="23" ht="54" customHeight="1">
      <x:c r="A23" s="46" t="str">
        <x:v>Effectif · Inde</x:v>
      </x:c>
      <x:c r="B23" s="42" t="str">
        <x:v>OpenAI. Utilisateurs de ChatGPT. Publication du 2026-02-18.</x:v>
      </x:c>
      <x:c r="C23" s="42" t="str">
        <x:v>https://openai.com/index/openai-for-india/</x:v>
      </x:c>
    </x:row>
    <x:row r="24" ht="54" customHeight="1">
      <x:c r="A24" s="41" t="str">
        <x:v>Effectif · Irlande</x:v>
      </x:c>
      <x:c r="B24" s="30" t="str">
        <x:v>OpenAI. Utilisateurs de ChatGPT. seuil déjà publié le 14 novembre 2025. Publication du 2026-01-21.</x:v>
      </x:c>
      <x:c r="C24" s="30" t="str">
        <x:v>https://cdn.openai.com/pdf/openai-ending-the-capability-overhang.pdf</x:v>
      </x:c>
    </x:row>
    <x:row r="25" ht="54" customHeight="1">
      <x:c r="A25" s="46" t="str">
        <x:v>Effectif · Italie</x:v>
      </x:c>
      <x:c r="B25" s="42" t="str">
        <x:v>OpenAI. Utilisateurs de ChatGPT. fenêtre non publiée. Publication du 2026-01-21.</x:v>
      </x:c>
      <x:c r="C25" s="42" t="str">
        <x:v>https://cdn.openai.com/pdf/openai-ending-the-capability-overhang.pdf</x:v>
      </x:c>
    </x:row>
    <x:row r="26" ht="54" customHeight="1">
      <x:c r="A26" s="41" t="str">
        <x:v>Effectif · Royaume-Uni</x:v>
      </x:c>
      <x:c r="B26" s="30" t="str">
        <x:v>OpenAI. Utilisateurs de ChatGPT. fenêtre non publiée. Publication du 2026-01-21.</x:v>
      </x:c>
      <x:c r="C26" s="30" t="str">
        <x:v>https://cdn.openai.com/pdf/openai-ending-the-capability-overhang.pdf</x:v>
      </x:c>
    </x:row>
    <x:row r="27" ht="54" customHeight="1">
      <x:c r="A27" s="46" t="str">
        <x:v>Argentine · indication relative</x:v>
      </x:c>
      <x:c r="B27" s="42" t="str">
        <x:v>En janvier 2026, OpenAI indique que près d’une personne sur cinq en Argentine utilise ChatGPT chaque semaine. Cette indication ne fournit pas un effectif exact.</x:v>
      </x:c>
      <x:c r="C27" s="42" t="str">
        <x:v>https://cdn.openai.com/pdf/openai-ending-the-capability-overhang.pdf</x:v>
      </x:c>
    </x:row>
  </x:sheetData>
  <x:mergeCells>
    <x:mergeCell ref="A2:C2"/>
    <x:mergeCell ref="A3:C3"/>
  </x:mergeCells>
  <x:pageMargins left="0.7" right="0.7" top="0.75" bottom="0.75" header="0.3" footer="0.3"/>
</x:worksheet>
</file>